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2016г." sheetId="7" r:id="rId3"/>
  </sheets>
  <calcPr calcId="145621"/>
</workbook>
</file>

<file path=xl/calcChain.xml><?xml version="1.0" encoding="utf-8"?>
<calcChain xmlns="http://schemas.openxmlformats.org/spreadsheetml/2006/main">
  <c r="F295" i="7" l="1"/>
  <c r="E393" i="7" l="1"/>
  <c r="E388" i="7" s="1"/>
  <c r="E394" i="7"/>
  <c r="E352" i="7"/>
  <c r="E361" i="7"/>
  <c r="E362" i="7"/>
  <c r="E52" i="7"/>
  <c r="E51" i="7" s="1"/>
  <c r="E65" i="7"/>
  <c r="E145" i="7"/>
  <c r="E166" i="7"/>
  <c r="E199" i="7"/>
  <c r="E252" i="7"/>
  <c r="E254" i="7"/>
  <c r="E255" i="7"/>
  <c r="E242" i="7"/>
  <c r="E249" i="7"/>
  <c r="E244" i="7"/>
  <c r="E235" i="7"/>
  <c r="E276" i="7"/>
  <c r="E284" i="7"/>
  <c r="E304" i="7"/>
  <c r="E295" i="7" s="1"/>
  <c r="E302" i="7"/>
  <c r="E303" i="7"/>
  <c r="E305" i="7"/>
  <c r="E306" i="7"/>
  <c r="E307" i="7"/>
  <c r="D401" i="7"/>
  <c r="E67" i="7"/>
  <c r="E66" i="7" s="1"/>
  <c r="F67" i="7"/>
  <c r="D67" i="7"/>
  <c r="F66" i="7"/>
  <c r="F7" i="7"/>
  <c r="F6" i="7" s="1"/>
  <c r="E71" i="7"/>
  <c r="E72" i="7"/>
  <c r="F71" i="7"/>
  <c r="F68" i="7"/>
  <c r="F65" i="7" l="1"/>
  <c r="E55" i="7"/>
  <c r="E56" i="7"/>
  <c r="E205" i="7"/>
  <c r="E204" i="7" s="1"/>
  <c r="E203" i="7"/>
  <c r="E201" i="7"/>
  <c r="E200" i="7" s="1"/>
  <c r="E202" i="7"/>
  <c r="E177" i="7"/>
  <c r="E178" i="7"/>
  <c r="E179" i="7"/>
  <c r="E180" i="7"/>
  <c r="E160" i="7"/>
  <c r="E152" i="7"/>
  <c r="E153" i="7"/>
  <c r="E154" i="7"/>
  <c r="E155" i="7"/>
  <c r="E156" i="7"/>
  <c r="E157" i="7"/>
  <c r="E158" i="7"/>
  <c r="E159" i="7"/>
  <c r="E243" i="7"/>
  <c r="E246" i="7"/>
  <c r="E245" i="7"/>
  <c r="E397" i="7"/>
  <c r="E398" i="7"/>
  <c r="E399" i="7"/>
  <c r="E400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63" i="7"/>
  <c r="F304" i="7"/>
  <c r="E287" i="7"/>
  <c r="E288" i="7"/>
  <c r="E289" i="7"/>
  <c r="E290" i="7"/>
  <c r="E291" i="7"/>
  <c r="E292" i="7"/>
  <c r="D294" i="7"/>
  <c r="D295" i="7"/>
  <c r="D306" i="7"/>
  <c r="D304" i="7"/>
  <c r="F388" i="7" l="1"/>
  <c r="F399" i="7"/>
  <c r="F397" i="7"/>
  <c r="F393" i="7"/>
  <c r="F368" i="7"/>
  <c r="F373" i="7"/>
  <c r="F371" i="7"/>
  <c r="F366" i="7"/>
  <c r="F361" i="7"/>
  <c r="F364" i="7"/>
  <c r="E298" i="7"/>
  <c r="F291" i="7"/>
  <c r="F289" i="7"/>
  <c r="F287" i="7"/>
  <c r="F252" i="7" l="1"/>
  <c r="F244" i="7"/>
  <c r="F243" i="7" s="1"/>
  <c r="F204" i="7"/>
  <c r="F202" i="7"/>
  <c r="F200" i="7"/>
  <c r="F179" i="7"/>
  <c r="F178" i="7" s="1"/>
  <c r="F177" i="7" s="1"/>
  <c r="F159" i="7"/>
  <c r="F158" i="7" s="1"/>
  <c r="F157" i="7" s="1"/>
  <c r="F156" i="7" s="1"/>
  <c r="F154" i="7"/>
  <c r="F153" i="7" s="1"/>
  <c r="F152" i="7" s="1"/>
  <c r="F61" i="7"/>
  <c r="F55" i="7"/>
  <c r="F395" i="7" l="1"/>
  <c r="F391" i="7"/>
  <c r="F389" i="7"/>
  <c r="F386" i="7"/>
  <c r="F383" i="7"/>
  <c r="F381" i="7"/>
  <c r="F378" i="7"/>
  <c r="F376" i="7"/>
  <c r="F359" i="7"/>
  <c r="F355" i="7"/>
  <c r="F353" i="7"/>
  <c r="F350" i="7"/>
  <c r="F349" i="7" s="1"/>
  <c r="F347" i="7"/>
  <c r="F346" i="7" s="1"/>
  <c r="F344" i="7"/>
  <c r="F343" i="7" s="1"/>
  <c r="F339" i="7"/>
  <c r="F338" i="7" s="1"/>
  <c r="F337" i="7" s="1"/>
  <c r="F336" i="7" s="1"/>
  <c r="F334" i="7"/>
  <c r="F332" i="7"/>
  <c r="F328" i="7"/>
  <c r="F327" i="7" s="1"/>
  <c r="F326" i="7" s="1"/>
  <c r="F324" i="7"/>
  <c r="F322" i="7"/>
  <c r="F317" i="7"/>
  <c r="F315" i="7"/>
  <c r="F314" i="7" s="1"/>
  <c r="F312" i="7"/>
  <c r="F311" i="7" s="1"/>
  <c r="F308" i="7"/>
  <c r="F302" i="7"/>
  <c r="F300" i="7"/>
  <c r="F296" i="7"/>
  <c r="F285" i="7"/>
  <c r="F278" i="7"/>
  <c r="F277" i="7" s="1"/>
  <c r="F276" i="7" s="1"/>
  <c r="F272" i="7"/>
  <c r="F271" i="7" s="1"/>
  <c r="F270" i="7" s="1"/>
  <c r="F268" i="7"/>
  <c r="F267" i="7" s="1"/>
  <c r="F266" i="7" s="1"/>
  <c r="F264" i="7"/>
  <c r="F263" i="7" s="1"/>
  <c r="F262" i="7" s="1"/>
  <c r="F259" i="7"/>
  <c r="F258" i="7" s="1"/>
  <c r="F257" i="7" s="1"/>
  <c r="F256" i="7" s="1"/>
  <c r="F251" i="7"/>
  <c r="F250" i="7" s="1"/>
  <c r="F248" i="7"/>
  <c r="F247" i="7" s="1"/>
  <c r="F242" i="7" s="1"/>
  <c r="F240" i="7"/>
  <c r="F238" i="7"/>
  <c r="F236" i="7"/>
  <c r="F230" i="7"/>
  <c r="F229" i="7" s="1"/>
  <c r="F228" i="7" s="1"/>
  <c r="F227" i="7" s="1"/>
  <c r="F225" i="7"/>
  <c r="F224" i="7" s="1"/>
  <c r="F223" i="7" s="1"/>
  <c r="F221" i="7"/>
  <c r="F220" i="7" s="1"/>
  <c r="F218" i="7"/>
  <c r="F217" i="7" s="1"/>
  <c r="F215" i="7"/>
  <c r="F214" i="7" s="1"/>
  <c r="F212" i="7"/>
  <c r="F210" i="7"/>
  <c r="F208" i="7"/>
  <c r="F206" i="7"/>
  <c r="F197" i="7"/>
  <c r="F196" i="7" s="1"/>
  <c r="F194" i="7"/>
  <c r="F193" i="7" s="1"/>
  <c r="F188" i="7"/>
  <c r="F187" i="7" s="1"/>
  <c r="F186" i="7" s="1"/>
  <c r="F184" i="7"/>
  <c r="F183" i="7" s="1"/>
  <c r="F182" i="7" s="1"/>
  <c r="F175" i="7"/>
  <c r="F173" i="7"/>
  <c r="F172" i="7" s="1"/>
  <c r="F169" i="7"/>
  <c r="F168" i="7" s="1"/>
  <c r="F167" i="7" s="1"/>
  <c r="F164" i="7"/>
  <c r="F163" i="7" s="1"/>
  <c r="F162" i="7" s="1"/>
  <c r="F161" i="7" s="1"/>
  <c r="F150" i="7"/>
  <c r="F149" i="7" s="1"/>
  <c r="F147" i="7"/>
  <c r="F146" i="7" s="1"/>
  <c r="F143" i="7"/>
  <c r="F141" i="7"/>
  <c r="F139" i="7"/>
  <c r="F137" i="7"/>
  <c r="F133" i="7"/>
  <c r="F131" i="7"/>
  <c r="F126" i="7"/>
  <c r="F125" i="7" s="1"/>
  <c r="F123" i="7"/>
  <c r="F122" i="7" s="1"/>
  <c r="F117" i="7"/>
  <c r="F116" i="7" s="1"/>
  <c r="F114" i="7"/>
  <c r="F113" i="7" s="1"/>
  <c r="F110" i="7"/>
  <c r="F107" i="7"/>
  <c r="F103" i="7"/>
  <c r="F100" i="7"/>
  <c r="F97" i="7"/>
  <c r="F94" i="7"/>
  <c r="F91" i="7"/>
  <c r="F88" i="7"/>
  <c r="F85" i="7"/>
  <c r="F82" i="7"/>
  <c r="F79" i="7"/>
  <c r="F76" i="7"/>
  <c r="F73" i="7"/>
  <c r="F60" i="7"/>
  <c r="F59" i="7" s="1"/>
  <c r="F57" i="7"/>
  <c r="F53" i="7"/>
  <c r="F47" i="7"/>
  <c r="F46" i="7" s="1"/>
  <c r="F44" i="7"/>
  <c r="F43" i="7" s="1"/>
  <c r="F41" i="7"/>
  <c r="F40" i="7"/>
  <c r="F38" i="7"/>
  <c r="F35" i="7"/>
  <c r="F33" i="7"/>
  <c r="F31" i="7"/>
  <c r="F29" i="7"/>
  <c r="F25" i="7"/>
  <c r="F22" i="7"/>
  <c r="F20" i="7"/>
  <c r="F18" i="7"/>
  <c r="F16" i="7"/>
  <c r="F14" i="7"/>
  <c r="F12" i="7"/>
  <c r="F9" i="7"/>
  <c r="F8" i="7" s="1"/>
  <c r="E10" i="7"/>
  <c r="E9" i="7" s="1"/>
  <c r="E8" i="7" s="1"/>
  <c r="E17" i="7"/>
  <c r="E16" i="7" s="1"/>
  <c r="E19" i="7"/>
  <c r="E18" i="7" s="1"/>
  <c r="E21" i="7"/>
  <c r="E20" i="7" s="1"/>
  <c r="E23" i="7"/>
  <c r="E24" i="7"/>
  <c r="E26" i="7"/>
  <c r="E27" i="7"/>
  <c r="E28" i="7"/>
  <c r="E34" i="7"/>
  <c r="E33" i="7" s="1"/>
  <c r="E36" i="7"/>
  <c r="E37" i="7"/>
  <c r="E39" i="7"/>
  <c r="E38" i="7" s="1"/>
  <c r="E42" i="7"/>
  <c r="E41" i="7" s="1"/>
  <c r="E40" i="7" s="1"/>
  <c r="E45" i="7"/>
  <c r="E44" i="7" s="1"/>
  <c r="E43" i="7" s="1"/>
  <c r="E48" i="7"/>
  <c r="E50" i="7"/>
  <c r="E54" i="7"/>
  <c r="E53" i="7" s="1"/>
  <c r="E58" i="7"/>
  <c r="E57" i="7" s="1"/>
  <c r="E62" i="7"/>
  <c r="E61" i="7" s="1"/>
  <c r="E64" i="7"/>
  <c r="E74" i="7"/>
  <c r="E77" i="7"/>
  <c r="E80" i="7"/>
  <c r="E83" i="7"/>
  <c r="E86" i="7"/>
  <c r="E89" i="7"/>
  <c r="E92" i="7"/>
  <c r="E93" i="7"/>
  <c r="E95" i="7"/>
  <c r="E96" i="7"/>
  <c r="E98" i="7"/>
  <c r="E99" i="7"/>
  <c r="E101" i="7"/>
  <c r="E102" i="7"/>
  <c r="E104" i="7"/>
  <c r="E105" i="7"/>
  <c r="E106" i="7"/>
  <c r="E108" i="7"/>
  <c r="E109" i="7"/>
  <c r="E111" i="7"/>
  <c r="E115" i="7"/>
  <c r="E114" i="7" s="1"/>
  <c r="E113" i="7" s="1"/>
  <c r="E118" i="7"/>
  <c r="E119" i="7"/>
  <c r="E120" i="7"/>
  <c r="E121" i="7"/>
  <c r="E124" i="7"/>
  <c r="E123" i="7" s="1"/>
  <c r="E122" i="7" s="1"/>
  <c r="E127" i="7"/>
  <c r="E128" i="7"/>
  <c r="E135" i="7"/>
  <c r="E138" i="7"/>
  <c r="E137" i="7" s="1"/>
  <c r="E140" i="7"/>
  <c r="E139" i="7" s="1"/>
  <c r="E142" i="7"/>
  <c r="E141" i="7" s="1"/>
  <c r="E144" i="7"/>
  <c r="E143" i="7" s="1"/>
  <c r="E148" i="7"/>
  <c r="E147" i="7" s="1"/>
  <c r="E146" i="7" s="1"/>
  <c r="E151" i="7"/>
  <c r="E150" i="7" s="1"/>
  <c r="E149" i="7" s="1"/>
  <c r="E165" i="7"/>
  <c r="E164" i="7" s="1"/>
  <c r="E163" i="7" s="1"/>
  <c r="E162" i="7" s="1"/>
  <c r="E161" i="7" s="1"/>
  <c r="E170" i="7"/>
  <c r="E169" i="7" s="1"/>
  <c r="E168" i="7" s="1"/>
  <c r="E167" i="7" s="1"/>
  <c r="E185" i="7"/>
  <c r="E184" i="7" s="1"/>
  <c r="E183" i="7" s="1"/>
  <c r="E182" i="7" s="1"/>
  <c r="E189" i="7"/>
  <c r="E190" i="7"/>
  <c r="E195" i="7"/>
  <c r="E194" i="7" s="1"/>
  <c r="E193" i="7" s="1"/>
  <c r="E198" i="7"/>
  <c r="E197" i="7" s="1"/>
  <c r="E196" i="7" s="1"/>
  <c r="E216" i="7"/>
  <c r="E215" i="7" s="1"/>
  <c r="E214" i="7" s="1"/>
  <c r="E219" i="7"/>
  <c r="E218" i="7" s="1"/>
  <c r="E217" i="7" s="1"/>
  <c r="E222" i="7"/>
  <c r="E221" i="7" s="1"/>
  <c r="E220" i="7" s="1"/>
  <c r="E226" i="7"/>
  <c r="E225" i="7" s="1"/>
  <c r="E224" i="7" s="1"/>
  <c r="E223" i="7" s="1"/>
  <c r="E231" i="7"/>
  <c r="E232" i="7"/>
  <c r="E239" i="7"/>
  <c r="E238" i="7" s="1"/>
  <c r="E241" i="7"/>
  <c r="E240" i="7" s="1"/>
  <c r="E248" i="7"/>
  <c r="E247" i="7" s="1"/>
  <c r="E260" i="7"/>
  <c r="E259" i="7" s="1"/>
  <c r="E258" i="7" s="1"/>
  <c r="E257" i="7" s="1"/>
  <c r="E256" i="7" s="1"/>
  <c r="E265" i="7"/>
  <c r="E264" i="7" s="1"/>
  <c r="E263" i="7" s="1"/>
  <c r="E262" i="7" s="1"/>
  <c r="E269" i="7"/>
  <c r="E268" i="7" s="1"/>
  <c r="E267" i="7" s="1"/>
  <c r="E266" i="7" s="1"/>
  <c r="E273" i="7"/>
  <c r="E274" i="7"/>
  <c r="E275" i="7"/>
  <c r="E279" i="7"/>
  <c r="E280" i="7"/>
  <c r="E281" i="7"/>
  <c r="E286" i="7"/>
  <c r="E285" i="7" s="1"/>
  <c r="E283" i="7" s="1"/>
  <c r="E282" i="7" s="1"/>
  <c r="E297" i="7"/>
  <c r="E301" i="7"/>
  <c r="E300" i="7" s="1"/>
  <c r="E309" i="7"/>
  <c r="E308" i="7" s="1"/>
  <c r="E313" i="7"/>
  <c r="E312" i="7" s="1"/>
  <c r="E311" i="7" s="1"/>
  <c r="E316" i="7"/>
  <c r="E315" i="7" s="1"/>
  <c r="E323" i="7"/>
  <c r="E322" i="7" s="1"/>
  <c r="E325" i="7"/>
  <c r="E324" i="7" s="1"/>
  <c r="E329" i="7"/>
  <c r="E328" i="7" s="1"/>
  <c r="E327" i="7" s="1"/>
  <c r="E326" i="7" s="1"/>
  <c r="E333" i="7"/>
  <c r="E332" i="7" s="1"/>
  <c r="E335" i="7"/>
  <c r="E334" i="7" s="1"/>
  <c r="E340" i="7"/>
  <c r="E339" i="7" s="1"/>
  <c r="E338" i="7" s="1"/>
  <c r="E337" i="7" s="1"/>
  <c r="E336" i="7" s="1"/>
  <c r="E345" i="7"/>
  <c r="E344" i="7" s="1"/>
  <c r="E343" i="7" s="1"/>
  <c r="E348" i="7"/>
  <c r="E347" i="7" s="1"/>
  <c r="E346" i="7" s="1"/>
  <c r="E351" i="7"/>
  <c r="E350" i="7" s="1"/>
  <c r="E349" i="7" s="1"/>
  <c r="E354" i="7"/>
  <c r="E353" i="7" s="1"/>
  <c r="E360" i="7"/>
  <c r="E359" i="7" s="1"/>
  <c r="E380" i="7"/>
  <c r="E382" i="7"/>
  <c r="E381" i="7" s="1"/>
  <c r="E384" i="7"/>
  <c r="E383" i="7" s="1"/>
  <c r="E385" i="7"/>
  <c r="E387" i="7"/>
  <c r="E386" i="7" s="1"/>
  <c r="E392" i="7"/>
  <c r="E391" i="7" s="1"/>
  <c r="E396" i="7"/>
  <c r="E395" i="7" s="1"/>
  <c r="F352" i="7" l="1"/>
  <c r="F321" i="7"/>
  <c r="F320" i="7" s="1"/>
  <c r="F284" i="7"/>
  <c r="F283" i="7" s="1"/>
  <c r="F282" i="7" s="1"/>
  <c r="F199" i="7"/>
  <c r="F52" i="7"/>
  <c r="F51" i="7" s="1"/>
  <c r="F331" i="7"/>
  <c r="F330" i="7" s="1"/>
  <c r="F294" i="7"/>
  <c r="E296" i="7"/>
  <c r="E294" i="7" s="1"/>
  <c r="E278" i="7"/>
  <c r="E277" i="7" s="1"/>
  <c r="E272" i="7"/>
  <c r="E271" i="7" s="1"/>
  <c r="E270" i="7" s="1"/>
  <c r="F235" i="7"/>
  <c r="F234" i="7" s="1"/>
  <c r="F233" i="7" s="1"/>
  <c r="E230" i="7"/>
  <c r="E229" i="7" s="1"/>
  <c r="E228" i="7" s="1"/>
  <c r="E227" i="7" s="1"/>
  <c r="F171" i="7"/>
  <c r="F166" i="7" s="1"/>
  <c r="E188" i="7"/>
  <c r="E187" i="7" s="1"/>
  <c r="E186" i="7" s="1"/>
  <c r="E181" i="7" s="1"/>
  <c r="E107" i="7"/>
  <c r="E100" i="7"/>
  <c r="E94" i="7"/>
  <c r="E103" i="7"/>
  <c r="F130" i="7"/>
  <c r="E126" i="7"/>
  <c r="E125" i="7" s="1"/>
  <c r="E117" i="7"/>
  <c r="E116" i="7" s="1"/>
  <c r="E97" i="7"/>
  <c r="E91" i="7"/>
  <c r="E35" i="7"/>
  <c r="E25" i="7"/>
  <c r="E22" i="7"/>
  <c r="F342" i="7"/>
  <c r="F341" i="7" s="1"/>
  <c r="E342" i="7"/>
  <c r="E341" i="7" s="1"/>
  <c r="E331" i="7"/>
  <c r="E330" i="7" s="1"/>
  <c r="E321" i="7"/>
  <c r="E320" i="7" s="1"/>
  <c r="F310" i="7"/>
  <c r="F261" i="7"/>
  <c r="F192" i="7"/>
  <c r="F191" i="7" s="1"/>
  <c r="F181" i="7"/>
  <c r="F145" i="7"/>
  <c r="F136" i="7"/>
  <c r="E136" i="7"/>
  <c r="F11" i="7"/>
  <c r="D253" i="7"/>
  <c r="E253" i="7" s="1"/>
  <c r="E251" i="7" s="1"/>
  <c r="E250" i="7" s="1"/>
  <c r="E233" i="7" s="1"/>
  <c r="D237" i="7"/>
  <c r="E237" i="7" s="1"/>
  <c r="E236" i="7" s="1"/>
  <c r="E234" i="7" s="1"/>
  <c r="F293" i="7" l="1"/>
  <c r="F401" i="7" s="1"/>
  <c r="F319" i="7"/>
  <c r="E261" i="7"/>
  <c r="F129" i="7"/>
  <c r="E319" i="7"/>
  <c r="D174" i="7"/>
  <c r="E174" i="7" s="1"/>
  <c r="E173" i="7" s="1"/>
  <c r="D211" i="7"/>
  <c r="E211" i="7" s="1"/>
  <c r="E210" i="7" s="1"/>
  <c r="D207" i="7"/>
  <c r="E207" i="7" s="1"/>
  <c r="E206" i="7" s="1"/>
  <c r="E172" i="7" l="1"/>
  <c r="D377" i="7"/>
  <c r="E377" i="7" s="1"/>
  <c r="E376" i="7" s="1"/>
  <c r="D379" i="7"/>
  <c r="E379" i="7" s="1"/>
  <c r="E378" i="7" s="1"/>
  <c r="D390" i="7"/>
  <c r="E390" i="7" s="1"/>
  <c r="E389" i="7" s="1"/>
  <c r="D318" i="7"/>
  <c r="E318" i="7" s="1"/>
  <c r="E317" i="7" s="1"/>
  <c r="E314" i="7" s="1"/>
  <c r="E310" i="7" s="1"/>
  <c r="E293" i="7" s="1"/>
  <c r="D112" i="7"/>
  <c r="E112" i="7" s="1"/>
  <c r="E110" i="7" s="1"/>
  <c r="D90" i="7"/>
  <c r="E90" i="7" s="1"/>
  <c r="E88" i="7" s="1"/>
  <c r="D87" i="7"/>
  <c r="E87" i="7" s="1"/>
  <c r="E85" i="7" s="1"/>
  <c r="D84" i="7"/>
  <c r="E84" i="7" s="1"/>
  <c r="E82" i="7" s="1"/>
  <c r="D81" i="7"/>
  <c r="E81" i="7" s="1"/>
  <c r="E79" i="7" s="1"/>
  <c r="D78" i="7"/>
  <c r="E78" i="7" s="1"/>
  <c r="E76" i="7" s="1"/>
  <c r="D75" i="7"/>
  <c r="E75" i="7" s="1"/>
  <c r="E73" i="7" s="1"/>
  <c r="D209" i="7"/>
  <c r="E209" i="7" s="1"/>
  <c r="E208" i="7" s="1"/>
  <c r="D213" i="7"/>
  <c r="E213" i="7" s="1"/>
  <c r="E212" i="7" s="1"/>
  <c r="D176" i="7"/>
  <c r="E176" i="7" s="1"/>
  <c r="E175" i="7" s="1"/>
  <c r="E171" i="7" s="1"/>
  <c r="E192" i="7" l="1"/>
  <c r="E191" i="7" s="1"/>
  <c r="D210" i="7"/>
  <c r="D49" i="7" l="1"/>
  <c r="E49" i="7" s="1"/>
  <c r="E47" i="7" s="1"/>
  <c r="E46" i="7" s="1"/>
  <c r="D15" i="7"/>
  <c r="E15" i="7" s="1"/>
  <c r="E14" i="7" s="1"/>
  <c r="D13" i="7" l="1"/>
  <c r="E13" i="7" s="1"/>
  <c r="E12" i="7" s="1"/>
  <c r="D361" i="7" l="1"/>
  <c r="D339" i="7"/>
  <c r="D268" i="7"/>
  <c r="D252" i="7"/>
  <c r="D150" i="7"/>
  <c r="D147" i="7"/>
  <c r="D141" i="7"/>
  <c r="D139" i="7"/>
  <c r="D137" i="7"/>
  <c r="D53" i="7"/>
  <c r="D18" i="7"/>
  <c r="D240" i="7" l="1"/>
  <c r="D381" i="7" l="1"/>
  <c r="D357" i="7"/>
  <c r="E357" i="7" s="1"/>
  <c r="D356" i="7"/>
  <c r="E356" i="7" s="1"/>
  <c r="D358" i="7"/>
  <c r="E358" i="7" s="1"/>
  <c r="D134" i="7"/>
  <c r="E134" i="7" s="1"/>
  <c r="E133" i="7" s="1"/>
  <c r="D132" i="7"/>
  <c r="D32" i="7"/>
  <c r="E32" i="7" s="1"/>
  <c r="E31" i="7" s="1"/>
  <c r="D30" i="7"/>
  <c r="E30" i="7" s="1"/>
  <c r="E29" i="7" s="1"/>
  <c r="D296" i="7"/>
  <c r="D248" i="7"/>
  <c r="D247" i="7" s="1"/>
  <c r="D242" i="7" s="1"/>
  <c r="D103" i="7"/>
  <c r="E355" i="7" l="1"/>
  <c r="E11" i="7"/>
  <c r="D131" i="7"/>
  <c r="E132" i="7"/>
  <c r="E131" i="7" s="1"/>
  <c r="E130" i="7" s="1"/>
  <c r="E129" i="7" s="1"/>
  <c r="D395" i="7"/>
  <c r="D391" i="7"/>
  <c r="D389" i="7"/>
  <c r="D386" i="7"/>
  <c r="D383" i="7"/>
  <c r="D378" i="7"/>
  <c r="D376" i="7"/>
  <c r="D359" i="7"/>
  <c r="D355" i="7"/>
  <c r="D353" i="7"/>
  <c r="D350" i="7"/>
  <c r="D349" i="7" s="1"/>
  <c r="D347" i="7"/>
  <c r="D346" i="7" s="1"/>
  <c r="D344" i="7"/>
  <c r="D343" i="7" s="1"/>
  <c r="D338" i="7"/>
  <c r="D337" i="7" s="1"/>
  <c r="D336" i="7" s="1"/>
  <c r="D332" i="7"/>
  <c r="D334" i="7"/>
  <c r="D328" i="7"/>
  <c r="D327" i="7" s="1"/>
  <c r="D326" i="7" s="1"/>
  <c r="D324" i="7"/>
  <c r="D322" i="7"/>
  <c r="D317" i="7"/>
  <c r="D315" i="7"/>
  <c r="D312" i="7"/>
  <c r="D311" i="7" s="1"/>
  <c r="D308" i="7"/>
  <c r="D302" i="7"/>
  <c r="D300" i="7"/>
  <c r="D285" i="7"/>
  <c r="D284" i="7" s="1"/>
  <c r="D283" i="7" s="1"/>
  <c r="D282" i="7" s="1"/>
  <c r="D278" i="7"/>
  <c r="D277" i="7" s="1"/>
  <c r="D276" i="7" s="1"/>
  <c r="D272" i="7"/>
  <c r="D271" i="7" s="1"/>
  <c r="D270" i="7" s="1"/>
  <c r="D267" i="7"/>
  <c r="D266" i="7" s="1"/>
  <c r="D264" i="7"/>
  <c r="D263" i="7" s="1"/>
  <c r="D262" i="7" s="1"/>
  <c r="D259" i="7"/>
  <c r="D251" i="7"/>
  <c r="D238" i="7"/>
  <c r="D236" i="7"/>
  <c r="D230" i="7"/>
  <c r="D229" i="7" s="1"/>
  <c r="D228" i="7" s="1"/>
  <c r="D227" i="7" s="1"/>
  <c r="D225" i="7"/>
  <c r="D224" i="7" s="1"/>
  <c r="D223" i="7" s="1"/>
  <c r="D221" i="7"/>
  <c r="D220" i="7" s="1"/>
  <c r="D218" i="7"/>
  <c r="D217" i="7" s="1"/>
  <c r="D215" i="7"/>
  <c r="D214" i="7" s="1"/>
  <c r="D212" i="7"/>
  <c r="D208" i="7"/>
  <c r="D206" i="7"/>
  <c r="D197" i="7"/>
  <c r="D196" i="7" s="1"/>
  <c r="D194" i="7"/>
  <c r="D193" i="7" s="1"/>
  <c r="D188" i="7"/>
  <c r="D187" i="7" s="1"/>
  <c r="D186" i="7" s="1"/>
  <c r="D184" i="7"/>
  <c r="D183" i="7" s="1"/>
  <c r="D182" i="7" s="1"/>
  <c r="D175" i="7"/>
  <c r="D173" i="7"/>
  <c r="D172" i="7" s="1"/>
  <c r="D169" i="7"/>
  <c r="D168" i="7" s="1"/>
  <c r="D167" i="7" s="1"/>
  <c r="D164" i="7"/>
  <c r="D163" i="7" s="1"/>
  <c r="D162" i="7" s="1"/>
  <c r="D161" i="7" s="1"/>
  <c r="D149" i="7"/>
  <c r="D146" i="7"/>
  <c r="D143" i="7"/>
  <c r="D133" i="7"/>
  <c r="D126" i="7"/>
  <c r="D125" i="7" s="1"/>
  <c r="D123" i="7"/>
  <c r="D122" i="7" s="1"/>
  <c r="D117" i="7"/>
  <c r="D116" i="7" s="1"/>
  <c r="D114" i="7"/>
  <c r="D113" i="7" s="1"/>
  <c r="D110" i="7"/>
  <c r="D107" i="7"/>
  <c r="D100" i="7"/>
  <c r="D97" i="7"/>
  <c r="D94" i="7"/>
  <c r="D91" i="7"/>
  <c r="D88" i="7"/>
  <c r="D85" i="7"/>
  <c r="D82" i="7"/>
  <c r="D79" i="7"/>
  <c r="D76" i="7"/>
  <c r="D73" i="7"/>
  <c r="D63" i="7"/>
  <c r="E63" i="7" s="1"/>
  <c r="E60" i="7" s="1"/>
  <c r="E59" i="7" s="1"/>
  <c r="D61" i="7"/>
  <c r="D57" i="7"/>
  <c r="D52" i="7" s="1"/>
  <c r="D47" i="7"/>
  <c r="D46" i="7" s="1"/>
  <c r="D44" i="7"/>
  <c r="D43" i="7" s="1"/>
  <c r="D41" i="7"/>
  <c r="D40" i="7" s="1"/>
  <c r="D38" i="7"/>
  <c r="D35" i="7"/>
  <c r="D33" i="7"/>
  <c r="D31" i="7"/>
  <c r="D29" i="7"/>
  <c r="D25" i="7"/>
  <c r="D22" i="7"/>
  <c r="D20" i="7"/>
  <c r="D16" i="7"/>
  <c r="D14" i="7"/>
  <c r="D12" i="7"/>
  <c r="D9" i="7"/>
  <c r="D342" i="7" l="1"/>
  <c r="D341" i="7" s="1"/>
  <c r="D8" i="7"/>
  <c r="E7" i="7" s="1"/>
  <c r="E6" i="7" s="1"/>
  <c r="E401" i="7" s="1"/>
  <c r="D199" i="7"/>
  <c r="D388" i="7"/>
  <c r="D261" i="7"/>
  <c r="D352" i="7"/>
  <c r="D235" i="7"/>
  <c r="D234" i="7" s="1"/>
  <c r="D145" i="7"/>
  <c r="D136" i="7"/>
  <c r="D60" i="7"/>
  <c r="D59" i="7" s="1"/>
  <c r="D66" i="7"/>
  <c r="D314" i="7"/>
  <c r="D310" i="7" s="1"/>
  <c r="D321" i="7"/>
  <c r="D320" i="7" s="1"/>
  <c r="D181" i="7"/>
  <c r="D130" i="7"/>
  <c r="D129" i="7" s="1"/>
  <c r="D51" i="7"/>
  <c r="D331" i="7"/>
  <c r="D330" i="7" s="1"/>
  <c r="D250" i="7"/>
  <c r="D171" i="7"/>
  <c r="D166" i="7" s="1"/>
  <c r="D11" i="7"/>
  <c r="D258" i="7"/>
  <c r="D65" i="7" l="1"/>
  <c r="D257" i="7"/>
  <c r="D256" i="7" s="1"/>
  <c r="D7" i="7"/>
  <c r="D6" i="7" s="1"/>
  <c r="D319" i="7"/>
  <c r="D233" i="7"/>
  <c r="D192" i="7"/>
  <c r="D191" i="7" s="1"/>
  <c r="D293" i="7"/>
</calcChain>
</file>

<file path=xl/sharedStrings.xml><?xml version="1.0" encoding="utf-8"?>
<sst xmlns="http://schemas.openxmlformats.org/spreadsheetml/2006/main" count="1013" uniqueCount="689">
  <si>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</si>
  <si>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</si>
  <si>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</si>
  <si>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</si>
  <si>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</si>
  <si>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</si>
  <si>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</si>
  <si>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</si>
  <si>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</si>
  <si>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</si>
  <si>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</si>
  <si>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</si>
  <si>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</si>
  <si>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</si>
  <si>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</si>
  <si>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</si>
  <si>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</si>
  <si>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</si>
  <si>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</si>
  <si>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</si>
  <si>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</si>
  <si>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</si>
  <si>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</si>
  <si>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</si>
  <si>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</si>
  <si>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</si>
  <si>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</si>
  <si>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</si>
  <si>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</si>
  <si>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</si>
  <si>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</si>
  <si>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</si>
  <si>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</si>
  <si>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</si>
  <si>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</si>
  <si>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</si>
  <si>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</si>
  <si>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</si>
  <si>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</si>
  <si>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</si>
  <si>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</si>
  <si>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</si>
  <si>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</si>
  <si>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</si>
  <si>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</si>
  <si>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</si>
  <si>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</si>
  <si>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</si>
  <si>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</si>
  <si>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</si>
  <si>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</si>
  <si>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</si>
  <si>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</si>
  <si>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</si>
  <si>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</si>
  <si>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</si>
  <si>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</si>
  <si>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</si>
  <si>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</si>
  <si>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</si>
  <si>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</si>
  <si>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</si>
  <si>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</si>
  <si>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</si>
  <si>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</si>
  <si>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</si>
  <si>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</si>
  <si>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</si>
  <si>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</si>
  <si>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</si>
  <si>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</si>
  <si>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</si>
  <si>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</si>
  <si>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</si>
  <si>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</si>
  <si>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</si>
  <si>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</si>
  <si>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</si>
  <si>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</si>
  <si>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</si>
  <si>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</si>
  <si>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</si>
  <si>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</si>
  <si>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</si>
  <si>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</si>
  <si>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</si>
  <si>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</si>
  <si>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</si>
  <si>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</si>
  <si>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</si>
  <si>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</si>
  <si>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</si>
  <si>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</si>
  <si>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</si>
  <si>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</si>
  <si>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</si>
  <si>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</si>
  <si>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</si>
  <si>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</si>
  <si>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</si>
  <si>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</si>
  <si>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</si>
  <si>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</si>
  <si>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</si>
  <si>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</si>
  <si>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</si>
  <si>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</si>
  <si>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</si>
  <si>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</si>
  <si>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</si>
  <si>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</si>
  <si>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</si>
  <si>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</si>
  <si>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</si>
  <si>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</si>
  <si>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</si>
  <si>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</si>
  <si>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</si>
  <si>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</si>
  <si>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</si>
  <si>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</si>
  <si>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</si>
  <si>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</si>
  <si>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</si>
  <si>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</si>
  <si>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</si>
  <si>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</si>
  <si>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</si>
  <si>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</si>
  <si>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</si>
  <si>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</si>
  <si>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</si>
  <si>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</si>
  <si>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</si>
  <si>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</si>
  <si>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</si>
  <si>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</si>
  <si>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</si>
  <si>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</si>
  <si>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</si>
  <si>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</si>
  <si>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</si>
  <si>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</si>
  <si>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</si>
  <si>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</si>
  <si>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</si>
  <si>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</si>
  <si>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</si>
  <si>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</si>
  <si>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</si>
  <si>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</si>
  <si>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</si>
  <si>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</si>
  <si>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</si>
  <si>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</si>
  <si>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</si>
  <si>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</si>
  <si>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</si>
  <si>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</si>
  <si>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</si>
  <si>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</si>
  <si>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</si>
  <si>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</si>
  <si>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</si>
  <si>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</si>
  <si>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</si>
  <si>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</si>
  <si>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</si>
  <si>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</si>
  <si>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</si>
  <si>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</si>
  <si>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</si>
  <si>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</si>
  <si>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</si>
  <si>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</si>
  <si>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</si>
  <si>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</si>
  <si>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</si>
  <si>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</si>
  <si>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</si>
  <si>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</si>
  <si>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</si>
  <si>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</si>
  <si>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</si>
  <si>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</si>
  <si>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</si>
  <si>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</si>
  <si>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</si>
  <si>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</si>
  <si>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</si>
  <si>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</si>
  <si>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</si>
  <si>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</si>
  <si>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</si>
  <si>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</si>
  <si>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</si>
  <si>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</si>
  <si>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</si>
  <si>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</si>
  <si>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</si>
  <si>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</si>
  <si>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</si>
  <si>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</si>
  <si>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</si>
  <si>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</si>
  <si>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</si>
  <si>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</si>
  <si>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</si>
  <si>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</si>
  <si>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</si>
  <si>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</si>
  <si>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</si>
  <si>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</si>
  <si>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</si>
  <si>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</si>
  <si>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</si>
  <si>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</si>
  <si>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</si>
  <si>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</si>
  <si>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</si>
  <si>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</si>
  <si>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</si>
  <si>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</si>
  <si>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</si>
  <si>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</si>
  <si>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</si>
  <si>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</si>
  <si>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</si>
  <si>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</si>
  <si>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</si>
  <si>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</si>
  <si>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</si>
  <si>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</si>
  <si>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</si>
  <si>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</si>
  <si>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</si>
  <si>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</si>
  <si>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</si>
  <si>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</si>
  <si>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</si>
  <si>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</si>
  <si>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</si>
  <si>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</si>
  <si>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</si>
  <si>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</si>
  <si>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</si>
  <si>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</si>
  <si>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</si>
  <si>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</si>
  <si>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</si>
  <si>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</si>
  <si>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</si>
  <si>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</si>
  <si>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</si>
  <si>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</si>
  <si>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</si>
  <si>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</si>
  <si>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</si>
  <si>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</si>
  <si>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</si>
  <si>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</si>
  <si>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</si>
  <si>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</si>
  <si>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11.1.03.00000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</si>
  <si>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</si>
  <si>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</si>
  <si>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</si>
  <si>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</si>
  <si>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</si>
  <si>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</si>
  <si>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</si>
  <si>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</si>
  <si>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</si>
  <si>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</si>
  <si>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14.2.00.00000</t>
  </si>
  <si>
    <t>14.3.00.00000</t>
  </si>
  <si>
    <t>14.3.01.00000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</si>
  <si>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</si>
  <si>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</si>
  <si>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</si>
  <si>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</si>
  <si>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</si>
  <si>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</si>
  <si>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</si>
  <si>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</si>
  <si>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</si>
  <si>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</si>
  <si>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</si>
  <si>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</si>
  <si>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</si>
  <si>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</si>
  <si>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</si>
  <si>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</si>
  <si>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</si>
  <si>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</si>
  <si>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</si>
  <si>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</si>
  <si>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</si>
  <si>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</si>
  <si>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</si>
  <si>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</si>
  <si>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</si>
  <si>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</si>
  <si>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</si>
  <si>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</si>
  <si>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</si>
  <si>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</si>
  <si>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</si>
  <si>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</si>
  <si>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</si>
  <si>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</si>
  <si>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</si>
  <si>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</si>
  <si>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</si>
  <si>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</si>
  <si>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</si>
  <si>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</si>
  <si>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</si>
  <si>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</si>
  <si>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</si>
  <si>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</si>
  <si>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</si>
  <si>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</si>
  <si>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</si>
  <si>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</si>
  <si>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</si>
  <si>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</si>
  <si>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</si>
  <si>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</si>
  <si>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</si>
  <si>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</si>
  <si>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</si>
  <si>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</si>
  <si>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</si>
  <si>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</si>
  <si>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</si>
  <si>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</si>
  <si>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</si>
  <si>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</si>
  <si>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</si>
  <si>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</si>
  <si>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</si>
  <si>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</si>
  <si>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</si>
  <si>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</si>
  <si>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</si>
  <si>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</si>
  <si>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</si>
  <si>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</si>
  <si>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</si>
  <si>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</si>
  <si>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</si>
  <si>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</si>
  <si>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Субсидия  на  укрепление  института  семьи, повышение  качества  жизни семей  с несовершеннолетними детьми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</si>
  <si>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</si>
  <si>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</si>
  <si>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</si>
  <si>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</si>
  <si>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</si>
  <si>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</si>
  <si>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</si>
  <si>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</si>
  <si>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</si>
  <si>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</si>
  <si>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</si>
  <si>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</si>
  <si>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</si>
  <si>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</si>
  <si>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</si>
  <si>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 Субсидия на проведение капитального ремонта муниципальных учреждений культуры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</si>
  <si>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</si>
  <si>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</si>
  <si>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</si>
  <si>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</si>
  <si>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</si>
  <si>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</si>
  <si>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на 2014 г и плановый период 2015-2016гг.  </t>
  </si>
  <si>
    <t>Содержание гидротехнических сооружений</t>
  </si>
  <si>
    <t>Реализация мероприятий направленных на подготовку к зиме объектов коммунальной инфраструктуры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</si>
  <si>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на 2014-2016гг.</t>
  </si>
  <si>
    <t>Муниципальная целевая программа "Развитие водоснабжения и водоотведения, очистки сточных вод Большесельского муниципального района" на 2014-2016гг.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</si>
  <si>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</si>
  <si>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</si>
  <si>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</si>
  <si>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</si>
  <si>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</si>
  <si>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</si>
  <si>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</si>
  <si>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</si>
  <si>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</si>
  <si>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</si>
  <si>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</si>
  <si>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</si>
  <si>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</si>
  <si>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</si>
  <si>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</si>
  <si>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</si>
  <si>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</si>
  <si>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</si>
  <si>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</si>
  <si>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</si>
  <si>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</si>
  <si>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</si>
  <si>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</si>
  <si>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</si>
  <si>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</si>
  <si>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</si>
  <si>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</si>
  <si>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</si>
  <si>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</si>
  <si>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</si>
  <si>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</si>
  <si>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</si>
  <si>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</si>
  <si>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</si>
  <si>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</si>
  <si>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</si>
  <si>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</si>
  <si>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</si>
  <si>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</si>
  <si>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</si>
  <si>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</si>
  <si>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</si>
  <si>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</si>
  <si>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</si>
  <si>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</si>
  <si>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</si>
  <si>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</si>
  <si>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</si>
  <si>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</si>
  <si>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</si>
  <si>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</si>
  <si>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</si>
  <si>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</si>
  <si>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24.1.01.72440</t>
  </si>
  <si>
    <t>11.2.01.00000</t>
  </si>
  <si>
    <t>21.1.01.00000</t>
  </si>
  <si>
    <t>14.2.02.00000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</si>
  <si>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</si>
  <si>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</si>
  <si>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</si>
  <si>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</si>
  <si>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</si>
  <si>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</si>
  <si>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</si>
  <si>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</si>
  <si>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</si>
  <si>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Модернизация материально-технической базы муниципальных учреждений культуры</t>
  </si>
  <si>
    <t>11.1.03.71690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</si>
  <si>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</si>
  <si>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</si>
  <si>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</si>
  <si>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</si>
  <si>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</si>
  <si>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</si>
  <si>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</si>
  <si>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14.1.01.10860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</si>
  <si>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</si>
  <si>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</si>
  <si>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</si>
  <si>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</si>
  <si>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</si>
  <si>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</si>
  <si>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</si>
  <si>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</si>
  <si>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</si>
  <si>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</si>
  <si>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</si>
  <si>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</si>
  <si>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</si>
  <si>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</si>
  <si>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</si>
  <si>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</si>
  <si>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</si>
  <si>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</si>
  <si>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</si>
  <si>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</si>
  <si>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</si>
  <si>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</si>
  <si>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</si>
  <si>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</si>
  <si>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</si>
  <si>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</si>
  <si>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</si>
  <si>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</si>
  <si>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</si>
  <si>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</si>
  <si>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</si>
  <si>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</si>
  <si>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</si>
  <si>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</si>
  <si>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</si>
  <si>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</si>
  <si>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</si>
  <si>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</si>
  <si>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</si>
  <si>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</si>
  <si>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</si>
  <si>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</si>
  <si>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</si>
  <si>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</si>
  <si>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</si>
  <si>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</si>
  <si>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</si>
  <si>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</si>
  <si>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</si>
  <si>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</si>
  <si>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</si>
  <si>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</si>
  <si>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</si>
  <si>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</si>
  <si>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</si>
  <si>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</si>
  <si>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 организационное обеспечение  мероприятий Программы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</si>
  <si>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</si>
  <si>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</si>
  <si>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</si>
  <si>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</si>
  <si>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</si>
  <si>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</si>
  <si>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</si>
  <si>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</si>
  <si>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</si>
  <si>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</si>
  <si>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</si>
  <si>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</si>
  <si>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</si>
  <si>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</si>
  <si>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</si>
  <si>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</si>
  <si>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</si>
  <si>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</si>
  <si>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</si>
  <si>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</si>
  <si>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</si>
  <si>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</si>
  <si>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</si>
  <si>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24.1.01.74790</t>
  </si>
  <si>
    <t>Субсидия на оснащение оборудованием муниципальных учреждений культуры</t>
  </si>
  <si>
    <t>11.1.03.74720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</si>
  <si>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</si>
  <si>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</si>
  <si>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</si>
  <si>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</si>
  <si>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</si>
  <si>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</si>
  <si>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</si>
  <si>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 подготовку и проведение Всероссийской сельскохозяйственной переписи 2016 года</t>
  </si>
  <si>
    <t>25.4.02.53910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</si>
  <si>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</si>
  <si>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</si>
  <si>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</si>
  <si>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</si>
  <si>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</si>
  <si>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</si>
  <si>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</si>
  <si>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</si>
  <si>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</si>
  <si>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</si>
  <si>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</si>
  <si>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</si>
  <si>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</si>
  <si>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</si>
  <si>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</si>
  <si>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</si>
  <si>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</si>
  <si>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</si>
  <si>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</si>
  <si>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</si>
  <si>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</si>
  <si>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</si>
  <si>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</si>
  <si>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</si>
  <si>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</si>
  <si>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</si>
  <si>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</si>
  <si>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</si>
  <si>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</si>
  <si>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</si>
  <si>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</si>
  <si>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99.0.00.71690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</si>
  <si>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</si>
  <si>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</si>
  <si>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</si>
  <si>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</si>
  <si>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</si>
  <si>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</si>
  <si>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</si>
  <si>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50.0.00.74420</t>
  </si>
  <si>
    <t>Субвенция на отлов и содержание  безнадзорных животных</t>
  </si>
  <si>
    <t>Код  целевой  классификации</t>
  </si>
  <si>
    <t>Вид  расходов</t>
  </si>
  <si>
    <t>Наименование</t>
  </si>
  <si>
    <t>Дефицит  (-),  профицит (+)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</si>
  <si>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</si>
  <si>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</si>
  <si>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</si>
  <si>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</si>
  <si>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</si>
  <si>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</si>
  <si>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</si>
  <si>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</si>
  <si>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</si>
  <si>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</si>
  <si>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</si>
  <si>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</si>
  <si>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</si>
  <si>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укрепление института семьи,повышение качества жизни семей с несовершеннолетними детьми</t>
  </si>
  <si>
    <t>03.3.01.S0970</t>
  </si>
  <si>
    <t>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</si>
  <si>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03.3.02.S1000</t>
  </si>
  <si>
    <t>Софинансирование субсидии на обеспечение функционирования в вечернее время спортивных залов общеобразовательных организаций для занятий в них обучающихся</t>
  </si>
  <si>
    <t>08.2.01.S1430</t>
  </si>
  <si>
    <t>Софинансирование субсидии на проведение капитального ремонта муниципальных учреждений культуры</t>
  </si>
  <si>
    <t>11.1.03.S1690</t>
  </si>
  <si>
    <t>Софинансирование субсидии на оснащение оборудованием муниципальных учреждений культуры</t>
  </si>
  <si>
    <t>11.1.03.S4720</t>
  </si>
  <si>
    <t>Обеспечение деятельности учреждений, подведомственных учредителю в сфере молодёжной политики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</si>
  <si>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теплоснабжению,водоснабжению и водоотведению</t>
  </si>
  <si>
    <t>Муниципальная  целевая программа  "Актуализация градостроительной документации Большесельского муниципального района "</t>
  </si>
  <si>
    <t>02.2.01.10080</t>
  </si>
  <si>
    <t>08.1.01.10200</t>
  </si>
  <si>
    <t>Изменения</t>
  </si>
  <si>
    <t>к Пояснительной записке</t>
  </si>
  <si>
    <t>Межбюджетные  трансферты  на  реализацию  мероприятий в  области  молодежной  политики из  средств  Большесельского  сельского поселения</t>
  </si>
  <si>
    <t>02.2.01.25110</t>
  </si>
  <si>
    <t>Муниципальная  целевая  программа  "Улучшение  условий  и  охраны  труда  в  Большесельском  муниципальном  районе"</t>
  </si>
  <si>
    <t>03.5.00.00000</t>
  </si>
  <si>
    <t>Информационное  обеспечение  пропаганда  охраны  труда</t>
  </si>
  <si>
    <t>03.5.01.00000</t>
  </si>
  <si>
    <t>Мероприятия   по  улучшению  условий  и охраны  труда</t>
  </si>
  <si>
    <t>03.5.01.10260</t>
  </si>
  <si>
    <t>Муниципальная  программа  "Доступная  среда  в  Большесельском  муниципальном  районе"</t>
  </si>
  <si>
    <t>04.0.00.00000</t>
  </si>
  <si>
    <t>Муниципальная  целевая  программа  "Доступная  среда"</t>
  </si>
  <si>
    <t>04.01.00.00000</t>
  </si>
  <si>
    <t>Повышение  доступности  объктов  и  услуг    для  инвалидов  и  других  маломобильных  групп  населения</t>
  </si>
  <si>
    <t>04.1.01.00000</t>
  </si>
  <si>
    <t>Мероприятия  по  реализации  муниципальной  целевой  программы  "Доступная  среда"</t>
  </si>
  <si>
    <t>04.1.01.10270</t>
  </si>
  <si>
    <t>Муниципальная  целевая  программа  "Профилактика  правонарушений,  проявления  экстримизма ,  терроризма  и  противодействие  незаконной  миграции в  Большесельском  муниципальном  районе</t>
  </si>
  <si>
    <t>08.3.00.00000</t>
  </si>
  <si>
    <t>Развитие  и  обеспечение  функционирования  системы  комплексного  обеспечения  общественного  порядка  и  общественной  безопасности,  общей  профилактики правонарушений</t>
  </si>
  <si>
    <t>08.3.01.00000</t>
  </si>
  <si>
    <t>Мероприятия  по  профилактике  правонарушений,  проявлению  экстримизма,  терроризма  и  усиления  борьбы  с  преступностью</t>
  </si>
  <si>
    <t>08.3.01.10820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</si>
  <si>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Большесельского  сельского поселения</t>
  </si>
  <si>
    <t>11.1.03.25120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</si>
  <si>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Благовещенского  сельского поселения</t>
  </si>
  <si>
    <t>11.1.03.25220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</si>
  <si>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  Вареговского  сельского поселения</t>
  </si>
  <si>
    <t>11.1.03.25320</t>
  </si>
  <si>
    <t>Модернизация  объектов  теплоснабжения с  вводом  их  в эксплуатацию  (строительство  котельных)</t>
  </si>
  <si>
    <t>14.2.01.00000</t>
  </si>
  <si>
    <t>Реализация  мероприятий направленных  на  модернизацию  и  реформирование  жилищно-коммунального  комплекса</t>
  </si>
  <si>
    <t>14.2.01.10840</t>
  </si>
  <si>
    <t xml:space="preserve">Капитальные вложения  в  объекты  государственной  (муниципальной )  собственности </t>
  </si>
  <si>
    <t>Реализация  мероприятий,  направленных  на  модернизацию  и  реформирование  жилищно-коммунального  хозяйства</t>
  </si>
  <si>
    <t>14.2.02.10840</t>
  </si>
  <si>
    <t>Межбюджетные  трансферты  на  осуществление  издательской  деятельности  Благовещенского  сельского  поселения</t>
  </si>
  <si>
    <t>23.1.01.22350</t>
  </si>
  <si>
    <t>Межбюджетные  трансферты  на  осуществление  издательской  деятельности  Большесельского  сельского  поселения</t>
  </si>
  <si>
    <t>23.1.01.25230</t>
  </si>
  <si>
    <t>Межбюджетные  трансферты  на  осуществление  издательской  деятельности  Вареговского  сельского  поселения</t>
  </si>
  <si>
    <t>23.1.01.25420</t>
  </si>
  <si>
    <t>Межбюджетные  трансферты  на  обеспечение  казначейской  системы  исполнения  бюджета  за  счет  средств  Большесельского  сельского  поселения</t>
  </si>
  <si>
    <t>50.0.00.25130</t>
  </si>
  <si>
    <t>Межбюджетные  трансферты  на  обеспечение  казначейской  системы  исполнения  бюджета  за  счет  средств  Благовещенского  сельского  поселения</t>
  </si>
  <si>
    <t>50.0.00.25230</t>
  </si>
  <si>
    <t>Межбюджетные  трансферты  на  осуществление  внешнего  муниципального  финансового  контроля  за  счет  средств  Благовещенского  сельского  поселения</t>
  </si>
  <si>
    <t>50.0.00.25280</t>
  </si>
  <si>
    <t>Межбюджетные  трансферты  на  обеспечение  казначейской  системы  исполнения  бюджета  за  счет  средств  Вареговского  сельского  поселения</t>
  </si>
  <si>
    <t>50.0.00.25330</t>
  </si>
  <si>
    <t>Межбюджетные  трансферты  на  осуществление  внешнего  муниципального  финансового  контроля  за  счет  средств  Вареговского  сельского  поселения</t>
  </si>
  <si>
    <t>50.0.00.25410</t>
  </si>
  <si>
    <t>Субсидия  на  финансирование  дорожного  хозяйства</t>
  </si>
  <si>
    <t>99.0.00.72440</t>
  </si>
  <si>
    <t>Субвенция  на  отлов  и  содержание  безнадзорных  животных</t>
  </si>
  <si>
    <t>99.0.00.74420</t>
  </si>
  <si>
    <t>Субсидия  на  капитальный  ремонт  и  ремонт  дворовых  территорий  многоквартирных  домов, проездов  к  дворовым  территриям  многоквартирных  домов  населенных  пунктов</t>
  </si>
  <si>
    <t>99.0.00.74790</t>
  </si>
  <si>
    <t>Субсидия  на  капитальный  ремонт  иремонт  дворовых  территорий  многоквартирных  домов,  проездов  к  дворовым  территориям многквартирных  домов  населенных  пунктов</t>
  </si>
  <si>
    <t>Субвенция  на  ежемесячную  денежную  выплату,  назначаемую  в  случае  рождения  третьего  ребенка  или  последующих  детей  до  достижения  ребенком  возраста  трех  лет,  за  счет  средств  областного  бюджета</t>
  </si>
  <si>
    <t>Социальное  обеспечение  и иные  выплаты  населению</t>
  </si>
  <si>
    <t>Субвенция  на  ежемесячную  денежную  выплату,  назначаемую  в  случае  рождения  третьего  ребенка  или  последующих  детей  до  достижения  ребенком  возраста  трех  лет,  за  счет  средств  федерального  бюджета</t>
  </si>
  <si>
    <t>03.1.01.50840</t>
  </si>
  <si>
    <t>Решение Собрания Представителей №162 от 17.12.2015г.2016 год (руб)</t>
  </si>
  <si>
    <t>Проект Решения Собрания Представителей  от 25.02.2016г.</t>
  </si>
  <si>
    <t xml:space="preserve">Приложение 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</si>
</sst>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wrapText="1"/>
    </xf>
    <xf numFmtId="0" fontId="14" fillId="4" borderId="1" xfId="0" applyFont="1" applyFill="1" applyBorder="1"/>
    <xf numFmtId="0" fontId="15" fillId="4" borderId="1" xfId="0" applyFont="1" applyFill="1" applyBorder="1"/>
    <xf numFmtId="0" fontId="12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wrapText="1"/>
    </xf>
    <xf numFmtId="0" fontId="10" fillId="4" borderId="3" xfId="0" applyFont="1" applyFill="1" applyBorder="1"/>
    <xf numFmtId="0" fontId="12" fillId="0" borderId="1" xfId="0" applyNumberFormat="1" applyFont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0" fontId="14" fillId="4" borderId="1" xfId="0" applyFont="1" applyFill="1" applyBorder="1" applyAlignment="1">
      <alignment wrapText="1"/>
    </xf>
    <xf numFmtId="2" fontId="10" fillId="0" borderId="1" xfId="0" applyNumberFormat="1" applyFont="1" applyBorder="1"/>
    <xf numFmtId="2" fontId="12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2" fontId="11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0" fontId="10" fillId="4" borderId="0" xfId="0" applyFont="1" applyFill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0" t="s">
        <v>76</v>
      </c>
      <c r="B1" s="90"/>
      <c r="C1" s="90"/>
      <c r="D1" s="90"/>
      <c r="E1" s="90"/>
      <c r="F1" s="90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1" t="s">
        <v>200</v>
      </c>
      <c r="B1" s="91"/>
      <c r="C1" s="91"/>
      <c r="D1" s="91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tabSelected="1" topLeftCell="B341" zoomScale="82" zoomScaleNormal="82" workbookViewId="0">
      <selection activeCell="F406" sqref="F406:F407"/>
    </sheetView>
  </sheetViews>
  <sheetFormatPr defaultColWidth="9.140625" defaultRowHeight="15" x14ac:dyDescent="0.25"/>
  <cols>
    <col min="1" max="1" width="112" style="39" customWidth="1"/>
    <col min="2" max="2" width="15.85546875" style="76" customWidth="1"/>
    <col min="3" max="3" width="12.42578125" style="75" customWidth="1"/>
    <col min="4" max="4" width="13.7109375" style="75" customWidth="1"/>
    <col min="5" max="5" width="14.5703125" style="39" customWidth="1"/>
    <col min="6" max="6" width="15.140625" style="39" customWidth="1"/>
    <col min="7" max="16384" width="9.140625" style="39"/>
  </cols>
  <sheetData>
    <row r="1" spans="1:12" x14ac:dyDescent="0.25">
      <c r="A1" s="92" t="s">
        <v>688</v>
      </c>
      <c r="B1" s="92"/>
      <c r="C1" s="92"/>
      <c r="D1" s="92"/>
    </row>
    <row r="2" spans="1:12" x14ac:dyDescent="0.25">
      <c r="A2" s="92" t="s">
        <v>623</v>
      </c>
      <c r="B2" s="92"/>
      <c r="C2" s="92"/>
      <c r="D2" s="92"/>
    </row>
    <row r="3" spans="1:12" x14ac:dyDescent="0.25">
      <c r="A3" s="92"/>
      <c r="B3" s="92"/>
      <c r="C3" s="92"/>
      <c r="D3" s="92"/>
    </row>
    <row r="4" spans="1:12" ht="79.5" customHeight="1" x14ac:dyDescent="0.25">
      <c r="A4" s="93" t="s">
        <v>594</v>
      </c>
      <c r="B4" s="93"/>
      <c r="C4" s="93"/>
      <c r="D4" s="93"/>
      <c r="E4" s="77"/>
      <c r="F4" s="77"/>
      <c r="G4" s="77"/>
      <c r="H4" s="77"/>
      <c r="I4" s="77"/>
      <c r="J4" s="77"/>
      <c r="K4" s="77"/>
      <c r="L4" s="77"/>
    </row>
    <row r="5" spans="1:12" ht="102.75" customHeight="1" x14ac:dyDescent="0.25">
      <c r="A5" s="40" t="s">
        <v>592</v>
      </c>
      <c r="B5" s="41" t="s">
        <v>590</v>
      </c>
      <c r="C5" s="41" t="s">
        <v>591</v>
      </c>
      <c r="D5" s="41" t="s">
        <v>686</v>
      </c>
      <c r="E5" s="52" t="s">
        <v>622</v>
      </c>
      <c r="F5" s="52" t="s">
        <v>687</v>
      </c>
    </row>
    <row r="6" spans="1:12" ht="29.25" x14ac:dyDescent="0.25">
      <c r="A6" s="44" t="s">
        <v>325</v>
      </c>
      <c r="B6" s="45" t="s">
        <v>222</v>
      </c>
      <c r="C6" s="43"/>
      <c r="D6" s="46">
        <f>D7+D51+D59</f>
        <v>152495215</v>
      </c>
      <c r="E6" s="82">
        <f t="shared" ref="E6:F6" si="0">E7+E51+E59</f>
        <v>772000</v>
      </c>
      <c r="F6" s="46">
        <f t="shared" si="0"/>
        <v>153267215</v>
      </c>
    </row>
    <row r="7" spans="1:12" ht="30" x14ac:dyDescent="0.25">
      <c r="A7" s="47" t="s">
        <v>326</v>
      </c>
      <c r="B7" s="48" t="s">
        <v>223</v>
      </c>
      <c r="C7" s="49"/>
      <c r="D7" s="49">
        <f>D8+D11+D40+D43+D46</f>
        <v>150098085</v>
      </c>
      <c r="E7" s="80">
        <f t="shared" ref="E7:F7" si="1">E8+E11+E40+E43+E46</f>
        <v>622000</v>
      </c>
      <c r="F7" s="49">
        <f t="shared" si="1"/>
        <v>150720085</v>
      </c>
    </row>
    <row r="8" spans="1:12" ht="30" x14ac:dyDescent="0.25">
      <c r="A8" s="50" t="s">
        <v>438</v>
      </c>
      <c r="B8" s="51" t="s">
        <v>224</v>
      </c>
      <c r="C8" s="49"/>
      <c r="D8" s="49">
        <f t="shared" ref="D8:F8" si="2">D9</f>
        <v>4470894</v>
      </c>
      <c r="E8" s="80">
        <f t="shared" si="2"/>
        <v>0</v>
      </c>
      <c r="F8" s="49">
        <f t="shared" si="2"/>
        <v>4470894</v>
      </c>
    </row>
    <row r="9" spans="1:12" x14ac:dyDescent="0.25">
      <c r="A9" s="52" t="s">
        <v>329</v>
      </c>
      <c r="B9" s="53" t="s">
        <v>481</v>
      </c>
      <c r="C9" s="42"/>
      <c r="D9" s="42">
        <f t="shared" ref="D9:F9" si="3">D10</f>
        <v>4470894</v>
      </c>
      <c r="E9" s="89">
        <f t="shared" si="3"/>
        <v>0</v>
      </c>
      <c r="F9" s="42">
        <f t="shared" si="3"/>
        <v>4470894</v>
      </c>
    </row>
    <row r="10" spans="1:12" x14ac:dyDescent="0.25">
      <c r="A10" s="52" t="s">
        <v>581</v>
      </c>
      <c r="B10" s="53"/>
      <c r="C10" s="42">
        <v>600</v>
      </c>
      <c r="D10" s="43">
        <v>4470894</v>
      </c>
      <c r="E10" s="79">
        <f t="shared" ref="E10:E77" si="4">F10-D10</f>
        <v>0</v>
      </c>
      <c r="F10" s="79">
        <v>4470894</v>
      </c>
    </row>
    <row r="11" spans="1:12" ht="30" x14ac:dyDescent="0.25">
      <c r="A11" s="50" t="s">
        <v>226</v>
      </c>
      <c r="B11" s="51" t="s">
        <v>225</v>
      </c>
      <c r="C11" s="49"/>
      <c r="D11" s="49">
        <f>D12+D14+D16+D18+D20+D22+D25+D29+D31+D33+D35+D38</f>
        <v>140254191</v>
      </c>
      <c r="E11" s="80">
        <f t="shared" ref="E11:F11" si="5">E12+E14+E16+E18+E20+E22+E25+E29+E31+E33+E35+E38</f>
        <v>622000</v>
      </c>
      <c r="F11" s="49">
        <f t="shared" si="5"/>
        <v>140876191</v>
      </c>
    </row>
    <row r="12" spans="1:12" x14ac:dyDescent="0.25">
      <c r="A12" s="54" t="s">
        <v>327</v>
      </c>
      <c r="B12" s="55" t="s">
        <v>575</v>
      </c>
      <c r="C12" s="43"/>
      <c r="D12" s="43">
        <f t="shared" ref="D12:F12" si="6">D13</f>
        <v>17696807</v>
      </c>
      <c r="E12" s="83">
        <f t="shared" si="6"/>
        <v>0</v>
      </c>
      <c r="F12" s="43">
        <f t="shared" si="6"/>
        <v>17696807</v>
      </c>
    </row>
    <row r="13" spans="1:12" x14ac:dyDescent="0.25">
      <c r="A13" s="54" t="s">
        <v>581</v>
      </c>
      <c r="B13" s="55"/>
      <c r="C13" s="43">
        <v>600</v>
      </c>
      <c r="D13" s="43">
        <f>14942415+3010007-194582-61033</f>
        <v>17696807</v>
      </c>
      <c r="E13" s="79">
        <f t="shared" si="4"/>
        <v>0</v>
      </c>
      <c r="F13" s="79">
        <v>17696807</v>
      </c>
    </row>
    <row r="14" spans="1:12" x14ac:dyDescent="0.25">
      <c r="A14" s="54" t="s">
        <v>328</v>
      </c>
      <c r="B14" s="55" t="s">
        <v>576</v>
      </c>
      <c r="C14" s="43"/>
      <c r="D14" s="43">
        <f t="shared" ref="D14:F14" si="7">D15</f>
        <v>19700299</v>
      </c>
      <c r="E14" s="83">
        <f t="shared" si="7"/>
        <v>622000</v>
      </c>
      <c r="F14" s="43">
        <f t="shared" si="7"/>
        <v>20322299</v>
      </c>
    </row>
    <row r="15" spans="1:12" x14ac:dyDescent="0.25">
      <c r="A15" s="54" t="s">
        <v>581</v>
      </c>
      <c r="B15" s="55"/>
      <c r="C15" s="43">
        <v>600</v>
      </c>
      <c r="D15" s="43">
        <f>20066684+194582+61033-622000</f>
        <v>19700299</v>
      </c>
      <c r="E15" s="79">
        <f t="shared" si="4"/>
        <v>622000</v>
      </c>
      <c r="F15" s="79">
        <v>20322299</v>
      </c>
    </row>
    <row r="16" spans="1:12" ht="30" x14ac:dyDescent="0.25">
      <c r="A16" s="54" t="s">
        <v>332</v>
      </c>
      <c r="B16" s="55" t="s">
        <v>440</v>
      </c>
      <c r="C16" s="56"/>
      <c r="D16" s="56">
        <f t="shared" ref="D16:F16" si="8">D17</f>
        <v>3000</v>
      </c>
      <c r="E16" s="87">
        <f t="shared" si="8"/>
        <v>0</v>
      </c>
      <c r="F16" s="56">
        <f t="shared" si="8"/>
        <v>3000</v>
      </c>
    </row>
    <row r="17" spans="1:6" x14ac:dyDescent="0.25">
      <c r="A17" s="54" t="s">
        <v>583</v>
      </c>
      <c r="B17" s="55"/>
      <c r="C17" s="56">
        <v>200</v>
      </c>
      <c r="D17" s="43">
        <v>3000</v>
      </c>
      <c r="E17" s="79">
        <f t="shared" si="4"/>
        <v>0</v>
      </c>
      <c r="F17" s="79">
        <v>3000</v>
      </c>
    </row>
    <row r="18" spans="1:6" ht="30" x14ac:dyDescent="0.25">
      <c r="A18" s="54" t="s">
        <v>333</v>
      </c>
      <c r="B18" s="55" t="s">
        <v>227</v>
      </c>
      <c r="C18" s="56"/>
      <c r="D18" s="56">
        <f>D19</f>
        <v>117604</v>
      </c>
      <c r="E18" s="87">
        <f t="shared" ref="E18:F18" si="9">E19</f>
        <v>0</v>
      </c>
      <c r="F18" s="56">
        <f t="shared" si="9"/>
        <v>117604</v>
      </c>
    </row>
    <row r="19" spans="1:6" x14ac:dyDescent="0.25">
      <c r="A19" s="54" t="s">
        <v>583</v>
      </c>
      <c r="B19" s="55"/>
      <c r="C19" s="56">
        <v>200</v>
      </c>
      <c r="D19" s="56">
        <v>117604</v>
      </c>
      <c r="E19" s="79">
        <f t="shared" si="4"/>
        <v>0</v>
      </c>
      <c r="F19" s="79">
        <v>117604</v>
      </c>
    </row>
    <row r="20" spans="1:6" ht="30" x14ac:dyDescent="0.25">
      <c r="A20" s="54" t="s">
        <v>334</v>
      </c>
      <c r="B20" s="55" t="s">
        <v>228</v>
      </c>
      <c r="C20" s="56"/>
      <c r="D20" s="56">
        <f t="shared" ref="D20:F20" si="10">D21</f>
        <v>788360</v>
      </c>
      <c r="E20" s="87">
        <f t="shared" si="10"/>
        <v>0</v>
      </c>
      <c r="F20" s="56">
        <f t="shared" si="10"/>
        <v>788360</v>
      </c>
    </row>
    <row r="21" spans="1:6" x14ac:dyDescent="0.25">
      <c r="A21" s="54" t="s">
        <v>582</v>
      </c>
      <c r="B21" s="55"/>
      <c r="C21" s="56">
        <v>300</v>
      </c>
      <c r="D21" s="43">
        <v>788360</v>
      </c>
      <c r="E21" s="79">
        <f t="shared" si="4"/>
        <v>0</v>
      </c>
      <c r="F21" s="79">
        <v>788360</v>
      </c>
    </row>
    <row r="22" spans="1:6" ht="30" x14ac:dyDescent="0.25">
      <c r="A22" s="54" t="s">
        <v>335</v>
      </c>
      <c r="B22" s="55" t="s">
        <v>229</v>
      </c>
      <c r="C22" s="56"/>
      <c r="D22" s="56">
        <f t="shared" ref="D22:F22" si="11">D23+D24</f>
        <v>9789664</v>
      </c>
      <c r="E22" s="87">
        <f t="shared" si="11"/>
        <v>0</v>
      </c>
      <c r="F22" s="56">
        <f t="shared" si="11"/>
        <v>9789664</v>
      </c>
    </row>
    <row r="23" spans="1:6" x14ac:dyDescent="0.25">
      <c r="A23" s="54" t="s">
        <v>583</v>
      </c>
      <c r="B23" s="55"/>
      <c r="C23" s="56">
        <v>200</v>
      </c>
      <c r="D23" s="43">
        <v>51400</v>
      </c>
      <c r="E23" s="79">
        <f t="shared" si="4"/>
        <v>0</v>
      </c>
      <c r="F23" s="79">
        <v>51400</v>
      </c>
    </row>
    <row r="24" spans="1:6" x14ac:dyDescent="0.25">
      <c r="A24" s="54" t="s">
        <v>582</v>
      </c>
      <c r="B24" s="55"/>
      <c r="C24" s="56">
        <v>300</v>
      </c>
      <c r="D24" s="43">
        <v>9738264</v>
      </c>
      <c r="E24" s="79">
        <f t="shared" si="4"/>
        <v>0</v>
      </c>
      <c r="F24" s="79">
        <v>9738264</v>
      </c>
    </row>
    <row r="25" spans="1:6" x14ac:dyDescent="0.25">
      <c r="A25" s="54" t="s">
        <v>336</v>
      </c>
      <c r="B25" s="55" t="s">
        <v>230</v>
      </c>
      <c r="C25" s="56"/>
      <c r="D25" s="56">
        <f t="shared" ref="D25:F25" si="12">D26+D27+D28</f>
        <v>328848</v>
      </c>
      <c r="E25" s="56">
        <f t="shared" si="12"/>
        <v>0</v>
      </c>
      <c r="F25" s="56">
        <f t="shared" si="12"/>
        <v>328848</v>
      </c>
    </row>
    <row r="26" spans="1:6" x14ac:dyDescent="0.25">
      <c r="A26" s="54" t="s">
        <v>583</v>
      </c>
      <c r="B26" s="55"/>
      <c r="C26" s="56">
        <v>200</v>
      </c>
      <c r="D26" s="43">
        <v>1000</v>
      </c>
      <c r="E26" s="79">
        <f t="shared" si="4"/>
        <v>0</v>
      </c>
      <c r="F26" s="79">
        <v>1000</v>
      </c>
    </row>
    <row r="27" spans="1:6" x14ac:dyDescent="0.25">
      <c r="A27" s="54" t="s">
        <v>582</v>
      </c>
      <c r="B27" s="55"/>
      <c r="C27" s="56">
        <v>300</v>
      </c>
      <c r="D27" s="43">
        <v>176176</v>
      </c>
      <c r="E27" s="79">
        <f t="shared" si="4"/>
        <v>24567</v>
      </c>
      <c r="F27" s="79">
        <v>200743</v>
      </c>
    </row>
    <row r="28" spans="1:6" x14ac:dyDescent="0.25">
      <c r="A28" s="54" t="s">
        <v>581</v>
      </c>
      <c r="B28" s="55"/>
      <c r="C28" s="56">
        <v>600</v>
      </c>
      <c r="D28" s="43">
        <v>151672</v>
      </c>
      <c r="E28" s="79">
        <f t="shared" si="4"/>
        <v>-24567</v>
      </c>
      <c r="F28" s="79">
        <v>127105</v>
      </c>
    </row>
    <row r="29" spans="1:6" ht="30" x14ac:dyDescent="0.25">
      <c r="A29" s="54" t="s">
        <v>337</v>
      </c>
      <c r="B29" s="55" t="s">
        <v>572</v>
      </c>
      <c r="C29" s="56"/>
      <c r="D29" s="56">
        <f t="shared" ref="D29:F29" si="13">D30</f>
        <v>91700</v>
      </c>
      <c r="E29" s="87">
        <f t="shared" si="13"/>
        <v>0</v>
      </c>
      <c r="F29" s="56">
        <f t="shared" si="13"/>
        <v>91700</v>
      </c>
    </row>
    <row r="30" spans="1:6" x14ac:dyDescent="0.25">
      <c r="A30" s="54" t="s">
        <v>581</v>
      </c>
      <c r="B30" s="55"/>
      <c r="C30" s="56">
        <v>600</v>
      </c>
      <c r="D30" s="43">
        <f>91700</f>
        <v>91700</v>
      </c>
      <c r="E30" s="79">
        <f t="shared" si="4"/>
        <v>0</v>
      </c>
      <c r="F30" s="79">
        <v>91700</v>
      </c>
    </row>
    <row r="31" spans="1:6" x14ac:dyDescent="0.25">
      <c r="A31" s="54" t="s">
        <v>338</v>
      </c>
      <c r="B31" s="55" t="s">
        <v>577</v>
      </c>
      <c r="C31" s="56"/>
      <c r="D31" s="56">
        <f t="shared" ref="D31:F31" si="14">D32</f>
        <v>67746600</v>
      </c>
      <c r="E31" s="87">
        <f t="shared" si="14"/>
        <v>0</v>
      </c>
      <c r="F31" s="56">
        <f t="shared" si="14"/>
        <v>67746600</v>
      </c>
    </row>
    <row r="32" spans="1:6" x14ac:dyDescent="0.25">
      <c r="A32" s="54" t="s">
        <v>581</v>
      </c>
      <c r="B32" s="55"/>
      <c r="C32" s="56">
        <v>600</v>
      </c>
      <c r="D32" s="43">
        <f>60984200+6762400</f>
        <v>67746600</v>
      </c>
      <c r="E32" s="79">
        <f t="shared" si="4"/>
        <v>0</v>
      </c>
      <c r="F32" s="79">
        <v>67746600</v>
      </c>
    </row>
    <row r="33" spans="1:6" x14ac:dyDescent="0.25">
      <c r="A33" s="54" t="s">
        <v>540</v>
      </c>
      <c r="B33" s="55" t="s">
        <v>578</v>
      </c>
      <c r="C33" s="56"/>
      <c r="D33" s="56">
        <f t="shared" ref="D33:F33" si="15">D34</f>
        <v>2485000</v>
      </c>
      <c r="E33" s="87">
        <f t="shared" si="15"/>
        <v>0</v>
      </c>
      <c r="F33" s="56">
        <f t="shared" si="15"/>
        <v>2485000</v>
      </c>
    </row>
    <row r="34" spans="1:6" x14ac:dyDescent="0.25">
      <c r="A34" s="54" t="s">
        <v>581</v>
      </c>
      <c r="B34" s="55"/>
      <c r="C34" s="56">
        <v>600</v>
      </c>
      <c r="D34" s="43">
        <v>2485000</v>
      </c>
      <c r="E34" s="79">
        <f t="shared" si="4"/>
        <v>0</v>
      </c>
      <c r="F34" s="79">
        <v>2485000</v>
      </c>
    </row>
    <row r="35" spans="1:6" x14ac:dyDescent="0.25">
      <c r="A35" s="54" t="s">
        <v>339</v>
      </c>
      <c r="B35" s="55" t="s">
        <v>231</v>
      </c>
      <c r="C35" s="56"/>
      <c r="D35" s="56">
        <f t="shared" ref="D35:F35" si="16">D36+D37</f>
        <v>369009</v>
      </c>
      <c r="E35" s="87">
        <f t="shared" si="16"/>
        <v>0</v>
      </c>
      <c r="F35" s="56">
        <f t="shared" si="16"/>
        <v>369009</v>
      </c>
    </row>
    <row r="36" spans="1:6" ht="27" customHeight="1" x14ac:dyDescent="0.25">
      <c r="A36" s="54" t="s">
        <v>584</v>
      </c>
      <c r="B36" s="55"/>
      <c r="C36" s="56">
        <v>100</v>
      </c>
      <c r="D36" s="43">
        <v>341977</v>
      </c>
      <c r="E36" s="79">
        <f t="shared" si="4"/>
        <v>0</v>
      </c>
      <c r="F36" s="79">
        <v>341977</v>
      </c>
    </row>
    <row r="37" spans="1:6" x14ac:dyDescent="0.25">
      <c r="A37" s="54" t="s">
        <v>583</v>
      </c>
      <c r="B37" s="55"/>
      <c r="C37" s="56">
        <v>200</v>
      </c>
      <c r="D37" s="43">
        <v>27032</v>
      </c>
      <c r="E37" s="79">
        <f t="shared" si="4"/>
        <v>0</v>
      </c>
      <c r="F37" s="79">
        <v>27032</v>
      </c>
    </row>
    <row r="38" spans="1:6" x14ac:dyDescent="0.25">
      <c r="A38" s="54" t="s">
        <v>340</v>
      </c>
      <c r="B38" s="55" t="s">
        <v>579</v>
      </c>
      <c r="C38" s="56"/>
      <c r="D38" s="56">
        <f t="shared" ref="D38:F38" si="17">D39</f>
        <v>21137300</v>
      </c>
      <c r="E38" s="87">
        <f t="shared" si="17"/>
        <v>0</v>
      </c>
      <c r="F38" s="56">
        <f t="shared" si="17"/>
        <v>21137300</v>
      </c>
    </row>
    <row r="39" spans="1:6" x14ac:dyDescent="0.25">
      <c r="A39" s="54" t="s">
        <v>581</v>
      </c>
      <c r="B39" s="55"/>
      <c r="C39" s="56">
        <v>600</v>
      </c>
      <c r="D39" s="43">
        <v>21137300</v>
      </c>
      <c r="E39" s="79">
        <f t="shared" si="4"/>
        <v>0</v>
      </c>
      <c r="F39" s="79">
        <v>21137300</v>
      </c>
    </row>
    <row r="40" spans="1:6" x14ac:dyDescent="0.25">
      <c r="A40" s="50" t="s">
        <v>233</v>
      </c>
      <c r="B40" s="51" t="s">
        <v>232</v>
      </c>
      <c r="C40" s="56"/>
      <c r="D40" s="57">
        <f>D41</f>
        <v>100000</v>
      </c>
      <c r="E40" s="88">
        <f t="shared" ref="E40:F40" si="18">E41</f>
        <v>0</v>
      </c>
      <c r="F40" s="57">
        <f t="shared" si="18"/>
        <v>100000</v>
      </c>
    </row>
    <row r="41" spans="1:6" x14ac:dyDescent="0.25">
      <c r="A41" s="54" t="s">
        <v>331</v>
      </c>
      <c r="B41" s="55" t="s">
        <v>439</v>
      </c>
      <c r="C41" s="56"/>
      <c r="D41" s="56">
        <f t="shared" ref="D41:F41" si="19">D42</f>
        <v>100000</v>
      </c>
      <c r="E41" s="87">
        <f t="shared" si="19"/>
        <v>0</v>
      </c>
      <c r="F41" s="56">
        <f t="shared" si="19"/>
        <v>100000</v>
      </c>
    </row>
    <row r="42" spans="1:6" x14ac:dyDescent="0.25">
      <c r="A42" s="54" t="s">
        <v>581</v>
      </c>
      <c r="B42" s="55"/>
      <c r="C42" s="56">
        <v>600</v>
      </c>
      <c r="D42" s="43">
        <v>100000</v>
      </c>
      <c r="E42" s="79">
        <f t="shared" si="4"/>
        <v>0</v>
      </c>
      <c r="F42" s="79">
        <v>100000</v>
      </c>
    </row>
    <row r="43" spans="1:6" x14ac:dyDescent="0.25">
      <c r="A43" s="50" t="s">
        <v>503</v>
      </c>
      <c r="B43" s="51" t="s">
        <v>234</v>
      </c>
      <c r="C43" s="57"/>
      <c r="D43" s="57">
        <f t="shared" ref="D43:F44" si="20">D44</f>
        <v>22000</v>
      </c>
      <c r="E43" s="88">
        <f t="shared" si="20"/>
        <v>0</v>
      </c>
      <c r="F43" s="57">
        <f t="shared" si="20"/>
        <v>22000</v>
      </c>
    </row>
    <row r="44" spans="1:6" x14ac:dyDescent="0.25">
      <c r="A44" s="54" t="s">
        <v>504</v>
      </c>
      <c r="B44" s="55" t="s">
        <v>573</v>
      </c>
      <c r="C44" s="56"/>
      <c r="D44" s="56">
        <f t="shared" si="20"/>
        <v>22000</v>
      </c>
      <c r="E44" s="87">
        <f t="shared" si="20"/>
        <v>0</v>
      </c>
      <c r="F44" s="56">
        <f t="shared" si="20"/>
        <v>22000</v>
      </c>
    </row>
    <row r="45" spans="1:6" x14ac:dyDescent="0.25">
      <c r="A45" s="54" t="s">
        <v>583</v>
      </c>
      <c r="B45" s="55"/>
      <c r="C45" s="56">
        <v>200</v>
      </c>
      <c r="D45" s="43">
        <v>22000</v>
      </c>
      <c r="E45" s="79">
        <f t="shared" si="4"/>
        <v>0</v>
      </c>
      <c r="F45" s="79">
        <v>22000</v>
      </c>
    </row>
    <row r="46" spans="1:6" ht="30" x14ac:dyDescent="0.25">
      <c r="A46" s="50" t="s">
        <v>501</v>
      </c>
      <c r="B46" s="51" t="s">
        <v>502</v>
      </c>
      <c r="C46" s="57"/>
      <c r="D46" s="57">
        <f t="shared" ref="D46:F46" si="21">D47</f>
        <v>5251000</v>
      </c>
      <c r="E46" s="88">
        <f t="shared" si="21"/>
        <v>0</v>
      </c>
      <c r="F46" s="57">
        <f t="shared" si="21"/>
        <v>5251000</v>
      </c>
    </row>
    <row r="47" spans="1:6" x14ac:dyDescent="0.25">
      <c r="A47" s="54" t="s">
        <v>330</v>
      </c>
      <c r="B47" s="55" t="s">
        <v>574</v>
      </c>
      <c r="C47" s="56"/>
      <c r="D47" s="56">
        <f t="shared" ref="D47:F47" si="22">D48+D49+D50</f>
        <v>5251000</v>
      </c>
      <c r="E47" s="87">
        <f t="shared" si="22"/>
        <v>0</v>
      </c>
      <c r="F47" s="56">
        <f t="shared" si="22"/>
        <v>5251000</v>
      </c>
    </row>
    <row r="48" spans="1:6" ht="30" customHeight="1" x14ac:dyDescent="0.25">
      <c r="A48" s="54" t="s">
        <v>584</v>
      </c>
      <c r="B48" s="55"/>
      <c r="C48" s="56">
        <v>100</v>
      </c>
      <c r="D48" s="43">
        <v>3752200</v>
      </c>
      <c r="E48" s="79">
        <f t="shared" si="4"/>
        <v>0</v>
      </c>
      <c r="F48" s="79">
        <v>3752200</v>
      </c>
    </row>
    <row r="49" spans="1:6" x14ac:dyDescent="0.25">
      <c r="A49" s="54" t="s">
        <v>583</v>
      </c>
      <c r="B49" s="55"/>
      <c r="C49" s="56">
        <v>200</v>
      </c>
      <c r="D49" s="43">
        <f>872300+622000</f>
        <v>1494300</v>
      </c>
      <c r="E49" s="79">
        <f t="shared" si="4"/>
        <v>0</v>
      </c>
      <c r="F49" s="79">
        <v>1494300</v>
      </c>
    </row>
    <row r="50" spans="1:6" x14ac:dyDescent="0.25">
      <c r="A50" s="54" t="s">
        <v>585</v>
      </c>
      <c r="B50" s="55"/>
      <c r="C50" s="56">
        <v>800</v>
      </c>
      <c r="D50" s="43">
        <v>4500</v>
      </c>
      <c r="E50" s="79">
        <f t="shared" si="4"/>
        <v>0</v>
      </c>
      <c r="F50" s="79">
        <v>4500</v>
      </c>
    </row>
    <row r="51" spans="1:6" ht="30" x14ac:dyDescent="0.25">
      <c r="A51" s="50" t="s">
        <v>341</v>
      </c>
      <c r="B51" s="51" t="s">
        <v>235</v>
      </c>
      <c r="C51" s="57"/>
      <c r="D51" s="49">
        <f>D52</f>
        <v>2387130</v>
      </c>
      <c r="E51" s="80">
        <f>E52</f>
        <v>150000</v>
      </c>
      <c r="F51" s="49">
        <f t="shared" ref="F51" si="23">F52</f>
        <v>2537130</v>
      </c>
    </row>
    <row r="52" spans="1:6" x14ac:dyDescent="0.25">
      <c r="A52" s="50" t="s">
        <v>413</v>
      </c>
      <c r="B52" s="51" t="s">
        <v>236</v>
      </c>
      <c r="C52" s="57"/>
      <c r="D52" s="49">
        <f>D53+D57</f>
        <v>2387130</v>
      </c>
      <c r="E52" s="80">
        <f>E53+E57+E55</f>
        <v>150000</v>
      </c>
      <c r="F52" s="80">
        <f>F53+F57+F55</f>
        <v>2537130</v>
      </c>
    </row>
    <row r="53" spans="1:6" x14ac:dyDescent="0.25">
      <c r="A53" s="54" t="s">
        <v>617</v>
      </c>
      <c r="B53" s="55" t="s">
        <v>620</v>
      </c>
      <c r="C53" s="56"/>
      <c r="D53" s="56">
        <f>D54</f>
        <v>1426000</v>
      </c>
      <c r="E53" s="87">
        <f t="shared" ref="E53:F53" si="24">E54</f>
        <v>0</v>
      </c>
      <c r="F53" s="56">
        <f t="shared" si="24"/>
        <v>1426000</v>
      </c>
    </row>
    <row r="54" spans="1:6" ht="15.75" customHeight="1" x14ac:dyDescent="0.25">
      <c r="A54" s="54" t="s">
        <v>581</v>
      </c>
      <c r="B54" s="55"/>
      <c r="C54" s="56">
        <v>600</v>
      </c>
      <c r="D54" s="43">
        <v>1426000</v>
      </c>
      <c r="E54" s="79">
        <f t="shared" si="4"/>
        <v>0</v>
      </c>
      <c r="F54" s="79">
        <v>1426000</v>
      </c>
    </row>
    <row r="55" spans="1:6" ht="31.5" customHeight="1" x14ac:dyDescent="0.25">
      <c r="A55" s="54" t="s">
        <v>624</v>
      </c>
      <c r="B55" s="55" t="s">
        <v>625</v>
      </c>
      <c r="C55" s="56"/>
      <c r="D55" s="43"/>
      <c r="E55" s="79">
        <f>E56</f>
        <v>150000</v>
      </c>
      <c r="F55" s="79">
        <f>F56</f>
        <v>150000</v>
      </c>
    </row>
    <row r="56" spans="1:6" ht="15.75" customHeight="1" x14ac:dyDescent="0.25">
      <c r="A56" s="54" t="s">
        <v>581</v>
      </c>
      <c r="B56" s="55"/>
      <c r="C56" s="56">
        <v>600</v>
      </c>
      <c r="D56" s="43"/>
      <c r="E56" s="79">
        <f>F56-D56</f>
        <v>150000</v>
      </c>
      <c r="F56" s="79">
        <v>150000</v>
      </c>
    </row>
    <row r="57" spans="1:6" x14ac:dyDescent="0.25">
      <c r="A57" s="54" t="s">
        <v>342</v>
      </c>
      <c r="B57" s="55" t="s">
        <v>324</v>
      </c>
      <c r="C57" s="56"/>
      <c r="D57" s="43">
        <f>D58</f>
        <v>961130</v>
      </c>
      <c r="E57" s="83">
        <f t="shared" ref="E57:F57" si="25">E58</f>
        <v>0</v>
      </c>
      <c r="F57" s="43">
        <f t="shared" si="25"/>
        <v>961130</v>
      </c>
    </row>
    <row r="58" spans="1:6" x14ac:dyDescent="0.25">
      <c r="A58" s="54" t="s">
        <v>581</v>
      </c>
      <c r="B58" s="55"/>
      <c r="C58" s="56">
        <v>600</v>
      </c>
      <c r="D58" s="43">
        <v>961130</v>
      </c>
      <c r="E58" s="79">
        <f t="shared" si="4"/>
        <v>0</v>
      </c>
      <c r="F58" s="79">
        <v>961130</v>
      </c>
    </row>
    <row r="59" spans="1:6" ht="30" x14ac:dyDescent="0.25">
      <c r="A59" s="50" t="s">
        <v>343</v>
      </c>
      <c r="B59" s="51" t="s">
        <v>414</v>
      </c>
      <c r="C59" s="43"/>
      <c r="D59" s="49">
        <f>D60</f>
        <v>10000</v>
      </c>
      <c r="E59" s="80">
        <f t="shared" ref="E59:F59" si="26">E60</f>
        <v>0</v>
      </c>
      <c r="F59" s="49">
        <f t="shared" si="26"/>
        <v>10000</v>
      </c>
    </row>
    <row r="60" spans="1:6" x14ac:dyDescent="0.25">
      <c r="A60" s="50" t="s">
        <v>500</v>
      </c>
      <c r="B60" s="51" t="s">
        <v>323</v>
      </c>
      <c r="C60" s="43"/>
      <c r="D60" s="49">
        <f>D61+D63</f>
        <v>10000</v>
      </c>
      <c r="E60" s="80">
        <f t="shared" ref="E60:F60" si="27">E61+E63</f>
        <v>0</v>
      </c>
      <c r="F60" s="49">
        <f t="shared" si="27"/>
        <v>10000</v>
      </c>
    </row>
    <row r="61" spans="1:6" x14ac:dyDescent="0.25">
      <c r="A61" s="54" t="s">
        <v>605</v>
      </c>
      <c r="B61" s="55" t="s">
        <v>606</v>
      </c>
      <c r="C61" s="56"/>
      <c r="D61" s="56">
        <f>D62</f>
        <v>10000</v>
      </c>
      <c r="E61" s="87">
        <f t="shared" ref="E61:F61" si="28">E62</f>
        <v>0</v>
      </c>
      <c r="F61" s="56">
        <f t="shared" si="28"/>
        <v>10000</v>
      </c>
    </row>
    <row r="62" spans="1:6" x14ac:dyDescent="0.25">
      <c r="A62" s="54" t="s">
        <v>581</v>
      </c>
      <c r="B62" s="55"/>
      <c r="C62" s="43">
        <v>600</v>
      </c>
      <c r="D62" s="43">
        <v>10000</v>
      </c>
      <c r="E62" s="79">
        <f t="shared" si="4"/>
        <v>0</v>
      </c>
      <c r="F62" s="79">
        <v>10000</v>
      </c>
    </row>
    <row r="63" spans="1:6" hidden="1" x14ac:dyDescent="0.25">
      <c r="A63" s="54" t="s">
        <v>535</v>
      </c>
      <c r="B63" s="55" t="s">
        <v>534</v>
      </c>
      <c r="C63" s="56"/>
      <c r="D63" s="43">
        <f>D64</f>
        <v>0</v>
      </c>
      <c r="E63" s="79">
        <f t="shared" si="4"/>
        <v>0</v>
      </c>
      <c r="F63" s="79"/>
    </row>
    <row r="64" spans="1:6" hidden="1" x14ac:dyDescent="0.25">
      <c r="A64" s="54" t="s">
        <v>581</v>
      </c>
      <c r="B64" s="55"/>
      <c r="C64" s="56">
        <v>600</v>
      </c>
      <c r="D64" s="43"/>
      <c r="E64" s="79">
        <f t="shared" si="4"/>
        <v>0</v>
      </c>
      <c r="F64" s="79"/>
    </row>
    <row r="65" spans="1:6" ht="29.25" x14ac:dyDescent="0.25">
      <c r="A65" s="44" t="s">
        <v>344</v>
      </c>
      <c r="B65" s="58" t="s">
        <v>237</v>
      </c>
      <c r="C65" s="43"/>
      <c r="D65" s="46">
        <f>D66+D129+D145</f>
        <v>105297070</v>
      </c>
      <c r="E65" s="82">
        <f>E66+E129+E145+E152</f>
        <v>3165000</v>
      </c>
      <c r="F65" s="82">
        <f>F66+F129+F145+F152</f>
        <v>108462070</v>
      </c>
    </row>
    <row r="66" spans="1:6" x14ac:dyDescent="0.25">
      <c r="A66" s="50" t="s">
        <v>345</v>
      </c>
      <c r="B66" s="51" t="s">
        <v>238</v>
      </c>
      <c r="C66" s="49"/>
      <c r="D66" s="49">
        <f>D67+D113+D116+D125+D122</f>
        <v>103424820</v>
      </c>
      <c r="E66" s="80">
        <f t="shared" ref="E66:F66" si="29">E67+E113+E116+E125+E122</f>
        <v>3160000</v>
      </c>
      <c r="F66" s="49">
        <f t="shared" si="29"/>
        <v>106584820</v>
      </c>
    </row>
    <row r="67" spans="1:6" ht="30" x14ac:dyDescent="0.25">
      <c r="A67" s="50" t="s">
        <v>505</v>
      </c>
      <c r="B67" s="51" t="s">
        <v>239</v>
      </c>
      <c r="C67" s="49"/>
      <c r="D67" s="49">
        <f>D73+D76+D79+D82+D85+D88+D91+D94+D97+D100+D103+D107+D110+D71</f>
        <v>61202900</v>
      </c>
      <c r="E67" s="80">
        <f t="shared" ref="E67:F67" si="30">E73+E76+E79+E82+E85+E88+E91+E94+E97+E100+E103+E107+E110+E71</f>
        <v>3160000</v>
      </c>
      <c r="F67" s="49">
        <f t="shared" si="30"/>
        <v>64362900</v>
      </c>
    </row>
    <row r="68" spans="1:6" ht="0.75" customHeight="1" x14ac:dyDescent="0.25">
      <c r="A68" s="54" t="s">
        <v>682</v>
      </c>
      <c r="B68" s="51"/>
      <c r="C68" s="49"/>
      <c r="D68" s="49"/>
      <c r="E68" s="80"/>
      <c r="F68" s="49">
        <f>F69+F70</f>
        <v>0</v>
      </c>
    </row>
    <row r="69" spans="1:6" hidden="1" x14ac:dyDescent="0.25">
      <c r="A69" s="54" t="s">
        <v>583</v>
      </c>
      <c r="B69" s="51"/>
      <c r="C69" s="49"/>
      <c r="D69" s="49"/>
      <c r="E69" s="80"/>
      <c r="F69" s="49"/>
    </row>
    <row r="70" spans="1:6" hidden="1" x14ac:dyDescent="0.25">
      <c r="A70" s="54" t="s">
        <v>683</v>
      </c>
      <c r="B70" s="51"/>
      <c r="C70" s="49"/>
      <c r="D70" s="49"/>
      <c r="E70" s="80"/>
      <c r="F70" s="49"/>
    </row>
    <row r="71" spans="1:6" ht="30" x14ac:dyDescent="0.25">
      <c r="A71" s="54" t="s">
        <v>684</v>
      </c>
      <c r="B71" s="51" t="s">
        <v>685</v>
      </c>
      <c r="C71" s="49"/>
      <c r="D71" s="49"/>
      <c r="E71" s="80">
        <f>E72</f>
        <v>3160000</v>
      </c>
      <c r="F71" s="49">
        <f>F72</f>
        <v>3160000</v>
      </c>
    </row>
    <row r="72" spans="1:6" x14ac:dyDescent="0.25">
      <c r="A72" s="54" t="s">
        <v>683</v>
      </c>
      <c r="B72" s="51"/>
      <c r="C72" s="49">
        <v>300</v>
      </c>
      <c r="D72" s="49"/>
      <c r="E72" s="80">
        <f>F72-D72</f>
        <v>3160000</v>
      </c>
      <c r="F72" s="49">
        <v>3160000</v>
      </c>
    </row>
    <row r="73" spans="1:6" ht="30" x14ac:dyDescent="0.25">
      <c r="A73" s="54" t="s">
        <v>597</v>
      </c>
      <c r="B73" s="55" t="s">
        <v>559</v>
      </c>
      <c r="C73" s="56"/>
      <c r="D73" s="43">
        <f>D74+D75</f>
        <v>85000</v>
      </c>
      <c r="E73" s="83">
        <f t="shared" ref="E73:F73" si="31">E74+E75</f>
        <v>0</v>
      </c>
      <c r="F73" s="43">
        <f t="shared" si="31"/>
        <v>85000</v>
      </c>
    </row>
    <row r="74" spans="1:6" x14ac:dyDescent="0.25">
      <c r="A74" s="54" t="s">
        <v>583</v>
      </c>
      <c r="B74" s="55"/>
      <c r="C74" s="56">
        <v>200</v>
      </c>
      <c r="D74" s="43">
        <v>1000</v>
      </c>
      <c r="E74" s="79">
        <f t="shared" si="4"/>
        <v>0</v>
      </c>
      <c r="F74" s="79">
        <v>1000</v>
      </c>
    </row>
    <row r="75" spans="1:6" x14ac:dyDescent="0.25">
      <c r="A75" s="54" t="s">
        <v>582</v>
      </c>
      <c r="B75" s="55"/>
      <c r="C75" s="56">
        <v>300</v>
      </c>
      <c r="D75" s="43">
        <f>69700+14300</f>
        <v>84000</v>
      </c>
      <c r="E75" s="79">
        <f t="shared" si="4"/>
        <v>0</v>
      </c>
      <c r="F75" s="79">
        <v>84000</v>
      </c>
    </row>
    <row r="76" spans="1:6" ht="30" x14ac:dyDescent="0.25">
      <c r="A76" s="54" t="s">
        <v>305</v>
      </c>
      <c r="B76" s="55" t="s">
        <v>560</v>
      </c>
      <c r="C76" s="56"/>
      <c r="D76" s="43">
        <f>D77+D78</f>
        <v>1934100</v>
      </c>
      <c r="E76" s="83">
        <f t="shared" ref="E76:F76" si="32">E77+E78</f>
        <v>0</v>
      </c>
      <c r="F76" s="43">
        <f t="shared" si="32"/>
        <v>1934100</v>
      </c>
    </row>
    <row r="77" spans="1:6" x14ac:dyDescent="0.25">
      <c r="A77" s="54" t="s">
        <v>583</v>
      </c>
      <c r="B77" s="55"/>
      <c r="C77" s="56">
        <v>200</v>
      </c>
      <c r="D77" s="43">
        <v>29500</v>
      </c>
      <c r="E77" s="79">
        <f t="shared" si="4"/>
        <v>0</v>
      </c>
      <c r="F77" s="79">
        <v>29500</v>
      </c>
    </row>
    <row r="78" spans="1:6" x14ac:dyDescent="0.25">
      <c r="A78" s="54" t="s">
        <v>582</v>
      </c>
      <c r="B78" s="55"/>
      <c r="C78" s="56">
        <v>300</v>
      </c>
      <c r="D78" s="43">
        <f>1964500-59900</f>
        <v>1904600</v>
      </c>
      <c r="E78" s="79">
        <f t="shared" ref="E78:E140" si="33">F78-D78</f>
        <v>0</v>
      </c>
      <c r="F78" s="79">
        <v>1904600</v>
      </c>
    </row>
    <row r="79" spans="1:6" ht="17.25" customHeight="1" x14ac:dyDescent="0.25">
      <c r="A79" s="54" t="s">
        <v>346</v>
      </c>
      <c r="B79" s="55" t="s">
        <v>561</v>
      </c>
      <c r="C79" s="56"/>
      <c r="D79" s="43">
        <f>D80+D81</f>
        <v>8704000</v>
      </c>
      <c r="E79" s="83">
        <f t="shared" ref="E79:F79" si="34">E80+E81</f>
        <v>0</v>
      </c>
      <c r="F79" s="43">
        <f t="shared" si="34"/>
        <v>8704000</v>
      </c>
    </row>
    <row r="80" spans="1:6" x14ac:dyDescent="0.25">
      <c r="A80" s="54" t="s">
        <v>583</v>
      </c>
      <c r="B80" s="55"/>
      <c r="C80" s="56">
        <v>200</v>
      </c>
      <c r="D80" s="43">
        <v>142000</v>
      </c>
      <c r="E80" s="79">
        <f t="shared" si="33"/>
        <v>0</v>
      </c>
      <c r="F80" s="79">
        <v>142000</v>
      </c>
    </row>
    <row r="81" spans="1:6" x14ac:dyDescent="0.25">
      <c r="A81" s="54" t="s">
        <v>582</v>
      </c>
      <c r="B81" s="55"/>
      <c r="C81" s="56">
        <v>300</v>
      </c>
      <c r="D81" s="43">
        <f>9088000-526000</f>
        <v>8562000</v>
      </c>
      <c r="E81" s="79">
        <f t="shared" si="33"/>
        <v>0</v>
      </c>
      <c r="F81" s="79">
        <v>8562000</v>
      </c>
    </row>
    <row r="82" spans="1:6" ht="45" x14ac:dyDescent="0.25">
      <c r="A82" s="54" t="s">
        <v>347</v>
      </c>
      <c r="B82" s="55" t="s">
        <v>562</v>
      </c>
      <c r="C82" s="56"/>
      <c r="D82" s="43">
        <f>D83+D84</f>
        <v>150000</v>
      </c>
      <c r="E82" s="83">
        <f t="shared" ref="E82:F82" si="35">E83+E84</f>
        <v>0</v>
      </c>
      <c r="F82" s="43">
        <f t="shared" si="35"/>
        <v>150000</v>
      </c>
    </row>
    <row r="83" spans="1:6" hidden="1" x14ac:dyDescent="0.25">
      <c r="A83" s="54" t="s">
        <v>583</v>
      </c>
      <c r="B83" s="55"/>
      <c r="C83" s="56">
        <v>200</v>
      </c>
      <c r="D83" s="43"/>
      <c r="E83" s="79">
        <f t="shared" si="33"/>
        <v>0</v>
      </c>
      <c r="F83" s="79"/>
    </row>
    <row r="84" spans="1:6" x14ac:dyDescent="0.25">
      <c r="A84" s="54" t="s">
        <v>582</v>
      </c>
      <c r="B84" s="55"/>
      <c r="C84" s="56">
        <v>300</v>
      </c>
      <c r="D84" s="43">
        <f>149000+1000</f>
        <v>150000</v>
      </c>
      <c r="E84" s="79">
        <f t="shared" si="33"/>
        <v>0</v>
      </c>
      <c r="F84" s="79">
        <v>150000</v>
      </c>
    </row>
    <row r="85" spans="1:6" ht="45" x14ac:dyDescent="0.25">
      <c r="A85" s="54" t="s">
        <v>551</v>
      </c>
      <c r="B85" s="55" t="s">
        <v>563</v>
      </c>
      <c r="C85" s="56"/>
      <c r="D85" s="43">
        <f>D86+D87</f>
        <v>3759000</v>
      </c>
      <c r="E85" s="83">
        <f t="shared" ref="E85:F85" si="36">E86+E87</f>
        <v>0</v>
      </c>
      <c r="F85" s="43">
        <f t="shared" si="36"/>
        <v>3759000</v>
      </c>
    </row>
    <row r="86" spans="1:6" x14ac:dyDescent="0.25">
      <c r="A86" s="54" t="s">
        <v>583</v>
      </c>
      <c r="B86" s="55"/>
      <c r="C86" s="56">
        <v>200</v>
      </c>
      <c r="D86" s="43">
        <v>17000</v>
      </c>
      <c r="E86" s="79">
        <f t="shared" si="33"/>
        <v>0</v>
      </c>
      <c r="F86" s="79">
        <v>17000</v>
      </c>
    </row>
    <row r="87" spans="1:6" x14ac:dyDescent="0.25">
      <c r="A87" s="54" t="s">
        <v>582</v>
      </c>
      <c r="B87" s="55"/>
      <c r="C87" s="56">
        <v>300</v>
      </c>
      <c r="D87" s="43">
        <f>4090000-348000</f>
        <v>3742000</v>
      </c>
      <c r="E87" s="79">
        <f t="shared" si="33"/>
        <v>0</v>
      </c>
      <c r="F87" s="79">
        <v>3742000</v>
      </c>
    </row>
    <row r="88" spans="1:6" ht="30" customHeight="1" x14ac:dyDescent="0.25">
      <c r="A88" s="54" t="s">
        <v>552</v>
      </c>
      <c r="B88" s="55" t="s">
        <v>565</v>
      </c>
      <c r="C88" s="56"/>
      <c r="D88" s="43">
        <f>D89+D90</f>
        <v>480000</v>
      </c>
      <c r="E88" s="83">
        <f t="shared" ref="E88:F88" si="37">E89+E90</f>
        <v>0</v>
      </c>
      <c r="F88" s="43">
        <f t="shared" si="37"/>
        <v>480000</v>
      </c>
    </row>
    <row r="89" spans="1:6" x14ac:dyDescent="0.25">
      <c r="A89" s="54" t="s">
        <v>583</v>
      </c>
      <c r="B89" s="55"/>
      <c r="C89" s="56">
        <v>200</v>
      </c>
      <c r="D89" s="43">
        <v>6000</v>
      </c>
      <c r="E89" s="79">
        <f t="shared" si="33"/>
        <v>0</v>
      </c>
      <c r="F89" s="79">
        <v>6000</v>
      </c>
    </row>
    <row r="90" spans="1:6" x14ac:dyDescent="0.25">
      <c r="A90" s="54" t="s">
        <v>582</v>
      </c>
      <c r="B90" s="55"/>
      <c r="C90" s="56">
        <v>300</v>
      </c>
      <c r="D90" s="43">
        <f>460000+14000</f>
        <v>474000</v>
      </c>
      <c r="E90" s="79">
        <f t="shared" si="33"/>
        <v>0</v>
      </c>
      <c r="F90" s="79">
        <v>474000</v>
      </c>
    </row>
    <row r="91" spans="1:6" x14ac:dyDescent="0.25">
      <c r="A91" s="54" t="s">
        <v>348</v>
      </c>
      <c r="B91" s="55" t="s">
        <v>564</v>
      </c>
      <c r="C91" s="56"/>
      <c r="D91" s="43">
        <f>D92+D93</f>
        <v>3072000</v>
      </c>
      <c r="E91" s="83">
        <f t="shared" ref="E91:F91" si="38">E92+E93</f>
        <v>0</v>
      </c>
      <c r="F91" s="43">
        <f t="shared" si="38"/>
        <v>3072000</v>
      </c>
    </row>
    <row r="92" spans="1:6" x14ac:dyDescent="0.25">
      <c r="A92" s="54" t="s">
        <v>583</v>
      </c>
      <c r="B92" s="55"/>
      <c r="C92" s="56">
        <v>200</v>
      </c>
      <c r="D92" s="43">
        <v>46000</v>
      </c>
      <c r="E92" s="79">
        <f t="shared" si="33"/>
        <v>0</v>
      </c>
      <c r="F92" s="79">
        <v>46000</v>
      </c>
    </row>
    <row r="93" spans="1:6" x14ac:dyDescent="0.25">
      <c r="A93" s="54" t="s">
        <v>582</v>
      </c>
      <c r="B93" s="55"/>
      <c r="C93" s="56">
        <v>300</v>
      </c>
      <c r="D93" s="43">
        <v>3026000</v>
      </c>
      <c r="E93" s="79">
        <f t="shared" si="33"/>
        <v>0</v>
      </c>
      <c r="F93" s="79">
        <v>3026000</v>
      </c>
    </row>
    <row r="94" spans="1:6" ht="30" x14ac:dyDescent="0.25">
      <c r="A94" s="54" t="s">
        <v>598</v>
      </c>
      <c r="B94" s="55" t="s">
        <v>566</v>
      </c>
      <c r="C94" s="56"/>
      <c r="D94" s="43">
        <f>D95+D96</f>
        <v>6050000</v>
      </c>
      <c r="E94" s="83">
        <f t="shared" ref="E94:F94" si="39">E95+E96</f>
        <v>0</v>
      </c>
      <c r="F94" s="43">
        <f t="shared" si="39"/>
        <v>6050000</v>
      </c>
    </row>
    <row r="95" spans="1:6" x14ac:dyDescent="0.25">
      <c r="A95" s="54" t="s">
        <v>583</v>
      </c>
      <c r="B95" s="55"/>
      <c r="C95" s="56">
        <v>200</v>
      </c>
      <c r="D95" s="43">
        <v>120000</v>
      </c>
      <c r="E95" s="79">
        <f t="shared" si="33"/>
        <v>0</v>
      </c>
      <c r="F95" s="79">
        <v>120000</v>
      </c>
    </row>
    <row r="96" spans="1:6" x14ac:dyDescent="0.25">
      <c r="A96" s="54" t="s">
        <v>582</v>
      </c>
      <c r="B96" s="55"/>
      <c r="C96" s="56">
        <v>300</v>
      </c>
      <c r="D96" s="43">
        <v>5930000</v>
      </c>
      <c r="E96" s="79">
        <f t="shared" si="33"/>
        <v>0</v>
      </c>
      <c r="F96" s="79">
        <v>5930000</v>
      </c>
    </row>
    <row r="97" spans="1:6" ht="30" x14ac:dyDescent="0.25">
      <c r="A97" s="54" t="s">
        <v>599</v>
      </c>
      <c r="B97" s="55" t="s">
        <v>567</v>
      </c>
      <c r="C97" s="56"/>
      <c r="D97" s="43">
        <f>D98+D99</f>
        <v>15879000</v>
      </c>
      <c r="E97" s="83">
        <f t="shared" ref="E97:F97" si="40">E98+E99</f>
        <v>0</v>
      </c>
      <c r="F97" s="43">
        <f t="shared" si="40"/>
        <v>15879000</v>
      </c>
    </row>
    <row r="98" spans="1:6" x14ac:dyDescent="0.25">
      <c r="A98" s="54" t="s">
        <v>583</v>
      </c>
      <c r="B98" s="55"/>
      <c r="C98" s="56">
        <v>200</v>
      </c>
      <c r="D98" s="43">
        <v>286000</v>
      </c>
      <c r="E98" s="79">
        <f t="shared" si="33"/>
        <v>0</v>
      </c>
      <c r="F98" s="79">
        <v>286000</v>
      </c>
    </row>
    <row r="99" spans="1:6" x14ac:dyDescent="0.25">
      <c r="A99" s="54" t="s">
        <v>582</v>
      </c>
      <c r="B99" s="55"/>
      <c r="C99" s="56">
        <v>300</v>
      </c>
      <c r="D99" s="43">
        <v>15593000</v>
      </c>
      <c r="E99" s="79">
        <f t="shared" si="33"/>
        <v>0</v>
      </c>
      <c r="F99" s="79">
        <v>15593000</v>
      </c>
    </row>
    <row r="100" spans="1:6" x14ac:dyDescent="0.25">
      <c r="A100" s="54" t="s">
        <v>350</v>
      </c>
      <c r="B100" s="55" t="s">
        <v>568</v>
      </c>
      <c r="C100" s="43"/>
      <c r="D100" s="43">
        <f>D101+D102</f>
        <v>3200000</v>
      </c>
      <c r="E100" s="83">
        <f t="shared" ref="E100:F100" si="41">E101+E102</f>
        <v>0</v>
      </c>
      <c r="F100" s="43">
        <f t="shared" si="41"/>
        <v>3200000</v>
      </c>
    </row>
    <row r="101" spans="1:6" x14ac:dyDescent="0.25">
      <c r="A101" s="54" t="s">
        <v>583</v>
      </c>
      <c r="B101" s="55"/>
      <c r="C101" s="43">
        <v>200</v>
      </c>
      <c r="D101" s="43">
        <v>52700</v>
      </c>
      <c r="E101" s="79">
        <f t="shared" si="33"/>
        <v>0</v>
      </c>
      <c r="F101" s="79">
        <v>52700</v>
      </c>
    </row>
    <row r="102" spans="1:6" x14ac:dyDescent="0.25">
      <c r="A102" s="54" t="s">
        <v>582</v>
      </c>
      <c r="B102" s="55"/>
      <c r="C102" s="43">
        <v>300</v>
      </c>
      <c r="D102" s="43">
        <v>3147300</v>
      </c>
      <c r="E102" s="79">
        <f t="shared" si="33"/>
        <v>0</v>
      </c>
      <c r="F102" s="79">
        <v>3147300</v>
      </c>
    </row>
    <row r="103" spans="1:6" x14ac:dyDescent="0.25">
      <c r="A103" s="54" t="s">
        <v>240</v>
      </c>
      <c r="B103" s="55" t="s">
        <v>569</v>
      </c>
      <c r="C103" s="43"/>
      <c r="D103" s="43">
        <f>D104+D105+D106</f>
        <v>4939800</v>
      </c>
      <c r="E103" s="83">
        <f t="shared" ref="E103:F103" si="42">E104+E105+E106</f>
        <v>0</v>
      </c>
      <c r="F103" s="43">
        <f t="shared" si="42"/>
        <v>4939800</v>
      </c>
    </row>
    <row r="104" spans="1:6" ht="28.5" customHeight="1" x14ac:dyDescent="0.25">
      <c r="A104" s="54" t="s">
        <v>584</v>
      </c>
      <c r="B104" s="55"/>
      <c r="C104" s="43">
        <v>100</v>
      </c>
      <c r="D104" s="43">
        <v>4138560</v>
      </c>
      <c r="E104" s="79">
        <f t="shared" si="33"/>
        <v>0</v>
      </c>
      <c r="F104" s="79">
        <v>4138560</v>
      </c>
    </row>
    <row r="105" spans="1:6" x14ac:dyDescent="0.25">
      <c r="A105" s="54" t="s">
        <v>583</v>
      </c>
      <c r="B105" s="55"/>
      <c r="C105" s="43">
        <v>200</v>
      </c>
      <c r="D105" s="43">
        <v>795242</v>
      </c>
      <c r="E105" s="79">
        <f t="shared" si="33"/>
        <v>0</v>
      </c>
      <c r="F105" s="79">
        <v>795242</v>
      </c>
    </row>
    <row r="106" spans="1:6" x14ac:dyDescent="0.25">
      <c r="A106" s="54" t="s">
        <v>585</v>
      </c>
      <c r="B106" s="55"/>
      <c r="C106" s="43">
        <v>800</v>
      </c>
      <c r="D106" s="43">
        <v>5998</v>
      </c>
      <c r="E106" s="79">
        <f t="shared" si="33"/>
        <v>0</v>
      </c>
      <c r="F106" s="79">
        <v>5998</v>
      </c>
    </row>
    <row r="107" spans="1:6" x14ac:dyDescent="0.25">
      <c r="A107" s="54" t="s">
        <v>351</v>
      </c>
      <c r="B107" s="55" t="s">
        <v>570</v>
      </c>
      <c r="C107" s="43"/>
      <c r="D107" s="43">
        <f>D108+D109</f>
        <v>6400000</v>
      </c>
      <c r="E107" s="83">
        <f t="shared" ref="E107:F107" si="43">E108+E109</f>
        <v>0</v>
      </c>
      <c r="F107" s="43">
        <f t="shared" si="43"/>
        <v>6400000</v>
      </c>
    </row>
    <row r="108" spans="1:6" x14ac:dyDescent="0.25">
      <c r="A108" s="54" t="s">
        <v>583</v>
      </c>
      <c r="B108" s="55"/>
      <c r="C108" s="43">
        <v>200</v>
      </c>
      <c r="D108" s="43">
        <v>35000</v>
      </c>
      <c r="E108" s="79">
        <f t="shared" si="33"/>
        <v>0</v>
      </c>
      <c r="F108" s="79">
        <v>35000</v>
      </c>
    </row>
    <row r="109" spans="1:6" x14ac:dyDescent="0.25">
      <c r="A109" s="54" t="s">
        <v>582</v>
      </c>
      <c r="B109" s="55"/>
      <c r="C109" s="43">
        <v>300</v>
      </c>
      <c r="D109" s="43">
        <v>6365000</v>
      </c>
      <c r="E109" s="79">
        <f t="shared" si="33"/>
        <v>0</v>
      </c>
      <c r="F109" s="79">
        <v>6365000</v>
      </c>
    </row>
    <row r="110" spans="1:6" ht="30" x14ac:dyDescent="0.25">
      <c r="A110" s="54" t="s">
        <v>541</v>
      </c>
      <c r="B110" s="55" t="s">
        <v>571</v>
      </c>
      <c r="C110" s="43"/>
      <c r="D110" s="43">
        <f>D111+D112</f>
        <v>6550000</v>
      </c>
      <c r="E110" s="83">
        <f t="shared" ref="E110:F110" si="44">E111+E112</f>
        <v>0</v>
      </c>
      <c r="F110" s="43">
        <f t="shared" si="44"/>
        <v>6550000</v>
      </c>
    </row>
    <row r="111" spans="1:6" x14ac:dyDescent="0.25">
      <c r="A111" s="54" t="s">
        <v>583</v>
      </c>
      <c r="B111" s="55"/>
      <c r="C111" s="43">
        <v>200</v>
      </c>
      <c r="D111" s="43">
        <v>110000</v>
      </c>
      <c r="E111" s="79">
        <f t="shared" si="33"/>
        <v>0</v>
      </c>
      <c r="F111" s="79">
        <v>110000</v>
      </c>
    </row>
    <row r="112" spans="1:6" x14ac:dyDescent="0.25">
      <c r="A112" s="54" t="s">
        <v>582</v>
      </c>
      <c r="B112" s="55"/>
      <c r="C112" s="43">
        <v>300</v>
      </c>
      <c r="D112" s="43">
        <f>5429000+1011000</f>
        <v>6440000</v>
      </c>
      <c r="E112" s="79">
        <f t="shared" si="33"/>
        <v>0</v>
      </c>
      <c r="F112" s="79">
        <v>6440000</v>
      </c>
    </row>
    <row r="113" spans="1:6" x14ac:dyDescent="0.25">
      <c r="A113" s="50" t="s">
        <v>507</v>
      </c>
      <c r="B113" s="51" t="s">
        <v>506</v>
      </c>
      <c r="C113" s="43"/>
      <c r="D113" s="49">
        <f>D114</f>
        <v>38491468</v>
      </c>
      <c r="E113" s="80">
        <f t="shared" ref="E113:F114" si="45">E114</f>
        <v>0</v>
      </c>
      <c r="F113" s="49">
        <f t="shared" si="45"/>
        <v>38491468</v>
      </c>
    </row>
    <row r="114" spans="1:6" ht="45" x14ac:dyDescent="0.25">
      <c r="A114" s="54" t="s">
        <v>349</v>
      </c>
      <c r="B114" s="55" t="s">
        <v>553</v>
      </c>
      <c r="C114" s="43"/>
      <c r="D114" s="43">
        <f>D115</f>
        <v>38491468</v>
      </c>
      <c r="E114" s="83">
        <f t="shared" si="45"/>
        <v>0</v>
      </c>
      <c r="F114" s="43">
        <f t="shared" si="45"/>
        <v>38491468</v>
      </c>
    </row>
    <row r="115" spans="1:6" x14ac:dyDescent="0.25">
      <c r="A115" s="54" t="s">
        <v>581</v>
      </c>
      <c r="B115" s="55"/>
      <c r="C115" s="43">
        <v>600</v>
      </c>
      <c r="D115" s="43">
        <v>38491468</v>
      </c>
      <c r="E115" s="79">
        <f t="shared" si="33"/>
        <v>0</v>
      </c>
      <c r="F115" s="79">
        <v>38491468</v>
      </c>
    </row>
    <row r="116" spans="1:6" ht="30" x14ac:dyDescent="0.25">
      <c r="A116" s="50" t="s">
        <v>509</v>
      </c>
      <c r="B116" s="51" t="s">
        <v>508</v>
      </c>
      <c r="C116" s="43"/>
      <c r="D116" s="49">
        <f>D117</f>
        <v>2045452</v>
      </c>
      <c r="E116" s="80">
        <f t="shared" ref="E116:F116" si="46">E117</f>
        <v>0</v>
      </c>
      <c r="F116" s="49">
        <f t="shared" si="46"/>
        <v>2045452</v>
      </c>
    </row>
    <row r="117" spans="1:6" x14ac:dyDescent="0.25">
      <c r="A117" s="54" t="s">
        <v>306</v>
      </c>
      <c r="B117" s="55" t="s">
        <v>558</v>
      </c>
      <c r="C117" s="43"/>
      <c r="D117" s="43">
        <f>D118+D119</f>
        <v>2045452</v>
      </c>
      <c r="E117" s="83">
        <f t="shared" ref="E117:F117" si="47">E118+E119</f>
        <v>0</v>
      </c>
      <c r="F117" s="43">
        <f t="shared" si="47"/>
        <v>2045452</v>
      </c>
    </row>
    <row r="118" spans="1:6" x14ac:dyDescent="0.25">
      <c r="A118" s="54" t="s">
        <v>583</v>
      </c>
      <c r="B118" s="55"/>
      <c r="C118" s="43">
        <v>200</v>
      </c>
      <c r="D118" s="43">
        <v>57252</v>
      </c>
      <c r="E118" s="79">
        <f t="shared" si="33"/>
        <v>0</v>
      </c>
      <c r="F118" s="79">
        <v>57252</v>
      </c>
    </row>
    <row r="119" spans="1:6" ht="14.25" customHeight="1" x14ac:dyDescent="0.25">
      <c r="A119" s="54" t="s">
        <v>582</v>
      </c>
      <c r="B119" s="55"/>
      <c r="C119" s="43">
        <v>300</v>
      </c>
      <c r="D119" s="43">
        <v>1988200</v>
      </c>
      <c r="E119" s="79">
        <f t="shared" si="33"/>
        <v>0</v>
      </c>
      <c r="F119" s="79">
        <v>1988200</v>
      </c>
    </row>
    <row r="120" spans="1:6" ht="30" hidden="1" x14ac:dyDescent="0.25">
      <c r="A120" s="50" t="s">
        <v>511</v>
      </c>
      <c r="B120" s="51" t="s">
        <v>510</v>
      </c>
      <c r="C120" s="43"/>
      <c r="D120" s="43"/>
      <c r="E120" s="79">
        <f t="shared" si="33"/>
        <v>0</v>
      </c>
      <c r="F120" s="79"/>
    </row>
    <row r="121" spans="1:6" hidden="1" x14ac:dyDescent="0.25">
      <c r="A121" s="50" t="s">
        <v>513</v>
      </c>
      <c r="B121" s="51" t="s">
        <v>512</v>
      </c>
      <c r="C121" s="43"/>
      <c r="D121" s="43"/>
      <c r="E121" s="79">
        <f t="shared" si="33"/>
        <v>0</v>
      </c>
      <c r="F121" s="79"/>
    </row>
    <row r="122" spans="1:6" x14ac:dyDescent="0.25">
      <c r="A122" s="50" t="s">
        <v>517</v>
      </c>
      <c r="B122" s="51" t="s">
        <v>514</v>
      </c>
      <c r="C122" s="43"/>
      <c r="D122" s="49">
        <f>D123</f>
        <v>80000</v>
      </c>
      <c r="E122" s="80">
        <f t="shared" ref="E122:F123" si="48">E123</f>
        <v>0</v>
      </c>
      <c r="F122" s="49">
        <f t="shared" si="48"/>
        <v>80000</v>
      </c>
    </row>
    <row r="123" spans="1:6" x14ac:dyDescent="0.25">
      <c r="A123" s="54" t="s">
        <v>556</v>
      </c>
      <c r="B123" s="55" t="s">
        <v>557</v>
      </c>
      <c r="C123" s="43"/>
      <c r="D123" s="43">
        <f>D124</f>
        <v>80000</v>
      </c>
      <c r="E123" s="83">
        <f t="shared" si="48"/>
        <v>0</v>
      </c>
      <c r="F123" s="43">
        <f t="shared" si="48"/>
        <v>80000</v>
      </c>
    </row>
    <row r="124" spans="1:6" x14ac:dyDescent="0.25">
      <c r="A124" s="54" t="s">
        <v>583</v>
      </c>
      <c r="B124" s="51"/>
      <c r="C124" s="43">
        <v>200</v>
      </c>
      <c r="D124" s="43">
        <v>80000</v>
      </c>
      <c r="E124" s="79">
        <f t="shared" si="33"/>
        <v>0</v>
      </c>
      <c r="F124" s="79">
        <v>80000</v>
      </c>
    </row>
    <row r="125" spans="1:6" x14ac:dyDescent="0.25">
      <c r="A125" s="50" t="s">
        <v>516</v>
      </c>
      <c r="B125" s="51" t="s">
        <v>515</v>
      </c>
      <c r="C125" s="43"/>
      <c r="D125" s="49">
        <f>D126</f>
        <v>1605000</v>
      </c>
      <c r="E125" s="80">
        <f t="shared" ref="E125:F125" si="49">E126</f>
        <v>0</v>
      </c>
      <c r="F125" s="49">
        <f t="shared" si="49"/>
        <v>1605000</v>
      </c>
    </row>
    <row r="126" spans="1:6" x14ac:dyDescent="0.25">
      <c r="A126" s="50" t="s">
        <v>554</v>
      </c>
      <c r="B126" s="51" t="s">
        <v>555</v>
      </c>
      <c r="C126" s="43"/>
      <c r="D126" s="49">
        <f>D127+D128</f>
        <v>1605000</v>
      </c>
      <c r="E126" s="80">
        <f t="shared" ref="E126:F126" si="50">E127+E128</f>
        <v>0</v>
      </c>
      <c r="F126" s="49">
        <f t="shared" si="50"/>
        <v>1605000</v>
      </c>
    </row>
    <row r="127" spans="1:6" x14ac:dyDescent="0.25">
      <c r="A127" s="54" t="s">
        <v>583</v>
      </c>
      <c r="B127" s="51"/>
      <c r="C127" s="43">
        <v>200</v>
      </c>
      <c r="D127" s="43">
        <v>24000</v>
      </c>
      <c r="E127" s="79">
        <f t="shared" si="33"/>
        <v>0</v>
      </c>
      <c r="F127" s="79">
        <v>24000</v>
      </c>
    </row>
    <row r="128" spans="1:6" x14ac:dyDescent="0.25">
      <c r="A128" s="54" t="s">
        <v>582</v>
      </c>
      <c r="B128" s="51"/>
      <c r="C128" s="43">
        <v>300</v>
      </c>
      <c r="D128" s="43">
        <v>1581000</v>
      </c>
      <c r="E128" s="79">
        <f t="shared" si="33"/>
        <v>0</v>
      </c>
      <c r="F128" s="79">
        <v>1581000</v>
      </c>
    </row>
    <row r="129" spans="1:6" x14ac:dyDescent="0.25">
      <c r="A129" s="54" t="s">
        <v>352</v>
      </c>
      <c r="B129" s="55" t="s">
        <v>241</v>
      </c>
      <c r="C129" s="43"/>
      <c r="D129" s="43">
        <f>D130+D136</f>
        <v>1817250</v>
      </c>
      <c r="E129" s="83">
        <f t="shared" ref="E129:F129" si="51">E130+E136</f>
        <v>0</v>
      </c>
      <c r="F129" s="43">
        <f t="shared" si="51"/>
        <v>1817250</v>
      </c>
    </row>
    <row r="130" spans="1:6" x14ac:dyDescent="0.25">
      <c r="A130" s="50" t="s">
        <v>542</v>
      </c>
      <c r="B130" s="51" t="s">
        <v>242</v>
      </c>
      <c r="C130" s="56"/>
      <c r="D130" s="49">
        <f>D131+D133</f>
        <v>10556</v>
      </c>
      <c r="E130" s="80">
        <f t="shared" ref="E130:F130" si="52">E131+E133</f>
        <v>0</v>
      </c>
      <c r="F130" s="49">
        <f t="shared" si="52"/>
        <v>10556</v>
      </c>
    </row>
    <row r="131" spans="1:6" ht="30" x14ac:dyDescent="0.25">
      <c r="A131" s="54" t="s">
        <v>607</v>
      </c>
      <c r="B131" s="55" t="s">
        <v>608</v>
      </c>
      <c r="C131" s="56"/>
      <c r="D131" s="56">
        <f>D132</f>
        <v>1056</v>
      </c>
      <c r="E131" s="87">
        <f t="shared" ref="E131:F131" si="53">E132</f>
        <v>0</v>
      </c>
      <c r="F131" s="56">
        <f t="shared" si="53"/>
        <v>1056</v>
      </c>
    </row>
    <row r="132" spans="1:6" x14ac:dyDescent="0.25">
      <c r="A132" s="54" t="s">
        <v>583</v>
      </c>
      <c r="B132" s="55"/>
      <c r="C132" s="43">
        <v>200</v>
      </c>
      <c r="D132" s="43">
        <f>378+678</f>
        <v>1056</v>
      </c>
      <c r="E132" s="79">
        <f t="shared" si="33"/>
        <v>0</v>
      </c>
      <c r="F132" s="79">
        <v>1056</v>
      </c>
    </row>
    <row r="133" spans="1:6" x14ac:dyDescent="0.25">
      <c r="A133" s="54" t="s">
        <v>353</v>
      </c>
      <c r="B133" s="55" t="s">
        <v>243</v>
      </c>
      <c r="C133" s="56"/>
      <c r="D133" s="59">
        <f>D134+D135</f>
        <v>9500</v>
      </c>
      <c r="E133" s="83">
        <f t="shared" ref="E133:F133" si="54">E134+E135</f>
        <v>0</v>
      </c>
      <c r="F133" s="59">
        <f t="shared" si="54"/>
        <v>9500</v>
      </c>
    </row>
    <row r="134" spans="1:6" ht="14.25" customHeight="1" x14ac:dyDescent="0.25">
      <c r="A134" s="54" t="s">
        <v>583</v>
      </c>
      <c r="B134" s="55"/>
      <c r="C134" s="56">
        <v>200</v>
      </c>
      <c r="D134" s="59">
        <f>3400+6100</f>
        <v>9500</v>
      </c>
      <c r="E134" s="79">
        <f t="shared" si="33"/>
        <v>0</v>
      </c>
      <c r="F134" s="79">
        <v>9500</v>
      </c>
    </row>
    <row r="135" spans="1:6" hidden="1" x14ac:dyDescent="0.25">
      <c r="A135" s="54" t="s">
        <v>581</v>
      </c>
      <c r="B135" s="55"/>
      <c r="C135" s="56">
        <v>600</v>
      </c>
      <c r="D135" s="60"/>
      <c r="E135" s="79">
        <f t="shared" si="33"/>
        <v>0</v>
      </c>
      <c r="F135" s="79"/>
    </row>
    <row r="136" spans="1:6" x14ac:dyDescent="0.25">
      <c r="A136" s="50" t="s">
        <v>543</v>
      </c>
      <c r="B136" s="51" t="s">
        <v>244</v>
      </c>
      <c r="C136" s="56"/>
      <c r="D136" s="49">
        <f>D137+D139+D141+D143</f>
        <v>1806694</v>
      </c>
      <c r="E136" s="80">
        <f t="shared" ref="E136:F136" si="55">E137+E139+E141+E143</f>
        <v>0</v>
      </c>
      <c r="F136" s="49">
        <f t="shared" si="55"/>
        <v>1806694</v>
      </c>
    </row>
    <row r="137" spans="1:6" ht="30" x14ac:dyDescent="0.25">
      <c r="A137" s="54" t="s">
        <v>609</v>
      </c>
      <c r="B137" s="55" t="s">
        <v>610</v>
      </c>
      <c r="C137" s="56"/>
      <c r="D137" s="56">
        <f>D138</f>
        <v>12769</v>
      </c>
      <c r="E137" s="87">
        <f t="shared" ref="E137:F137" si="56">E138</f>
        <v>0</v>
      </c>
      <c r="F137" s="56">
        <f t="shared" si="56"/>
        <v>12769</v>
      </c>
    </row>
    <row r="138" spans="1:6" x14ac:dyDescent="0.25">
      <c r="A138" s="54" t="s">
        <v>582</v>
      </c>
      <c r="B138" s="55"/>
      <c r="C138" s="43">
        <v>300</v>
      </c>
      <c r="D138" s="43">
        <v>12769</v>
      </c>
      <c r="E138" s="79">
        <f t="shared" si="33"/>
        <v>0</v>
      </c>
      <c r="F138" s="79">
        <v>12769</v>
      </c>
    </row>
    <row r="139" spans="1:6" ht="30" x14ac:dyDescent="0.25">
      <c r="A139" s="54" t="s">
        <v>307</v>
      </c>
      <c r="B139" s="55" t="s">
        <v>245</v>
      </c>
      <c r="C139" s="56"/>
      <c r="D139" s="43">
        <f>D140</f>
        <v>114925</v>
      </c>
      <c r="E139" s="83">
        <f t="shared" ref="E139:F139" si="57">E140</f>
        <v>0</v>
      </c>
      <c r="F139" s="43">
        <f t="shared" si="57"/>
        <v>114925</v>
      </c>
    </row>
    <row r="140" spans="1:6" x14ac:dyDescent="0.25">
      <c r="A140" s="54" t="s">
        <v>582</v>
      </c>
      <c r="B140" s="55"/>
      <c r="C140" s="56">
        <v>300</v>
      </c>
      <c r="D140" s="43">
        <v>114925</v>
      </c>
      <c r="E140" s="79">
        <f t="shared" si="33"/>
        <v>0</v>
      </c>
      <c r="F140" s="79">
        <v>114925</v>
      </c>
    </row>
    <row r="141" spans="1:6" ht="40.5" customHeight="1" x14ac:dyDescent="0.25">
      <c r="A141" s="54" t="s">
        <v>600</v>
      </c>
      <c r="B141" s="55" t="s">
        <v>246</v>
      </c>
      <c r="C141" s="56"/>
      <c r="D141" s="43">
        <f>D142</f>
        <v>1643000</v>
      </c>
      <c r="E141" s="83">
        <f t="shared" ref="E141:F141" si="58">E142</f>
        <v>0</v>
      </c>
      <c r="F141" s="43">
        <f t="shared" si="58"/>
        <v>1643000</v>
      </c>
    </row>
    <row r="142" spans="1:6" ht="15" customHeight="1" x14ac:dyDescent="0.25">
      <c r="A142" s="54" t="s">
        <v>582</v>
      </c>
      <c r="B142" s="55"/>
      <c r="C142" s="56">
        <v>300</v>
      </c>
      <c r="D142" s="43">
        <v>1643000</v>
      </c>
      <c r="E142" s="79">
        <f t="shared" ref="E142:E222" si="59">F142-D142</f>
        <v>0</v>
      </c>
      <c r="F142" s="79">
        <v>1643000</v>
      </c>
    </row>
    <row r="143" spans="1:6" x14ac:dyDescent="0.25">
      <c r="A143" s="54" t="s">
        <v>354</v>
      </c>
      <c r="B143" s="55" t="s">
        <v>247</v>
      </c>
      <c r="C143" s="56"/>
      <c r="D143" s="43">
        <f>D144</f>
        <v>36000</v>
      </c>
      <c r="E143" s="83">
        <f t="shared" ref="E143:F143" si="60">E144</f>
        <v>0</v>
      </c>
      <c r="F143" s="43">
        <f t="shared" si="60"/>
        <v>36000</v>
      </c>
    </row>
    <row r="144" spans="1:6" x14ac:dyDescent="0.25">
      <c r="A144" s="54" t="s">
        <v>582</v>
      </c>
      <c r="B144" s="55"/>
      <c r="C144" s="56">
        <v>300</v>
      </c>
      <c r="D144" s="43">
        <v>36000</v>
      </c>
      <c r="E144" s="79">
        <f t="shared" si="59"/>
        <v>0</v>
      </c>
      <c r="F144" s="79">
        <v>36000</v>
      </c>
    </row>
    <row r="145" spans="1:6" ht="28.5" customHeight="1" x14ac:dyDescent="0.25">
      <c r="A145" s="50" t="s">
        <v>355</v>
      </c>
      <c r="B145" s="51" t="s">
        <v>415</v>
      </c>
      <c r="C145" s="43"/>
      <c r="D145" s="43">
        <f>D146+D149</f>
        <v>55000</v>
      </c>
      <c r="E145" s="82">
        <f>E146+E149</f>
        <v>0</v>
      </c>
      <c r="F145" s="43">
        <f t="shared" ref="F145" si="61">F146+F149</f>
        <v>55000</v>
      </c>
    </row>
    <row r="146" spans="1:6" x14ac:dyDescent="0.25">
      <c r="A146" s="50" t="s">
        <v>528</v>
      </c>
      <c r="B146" s="51" t="s">
        <v>529</v>
      </c>
      <c r="C146" s="43"/>
      <c r="D146" s="49">
        <f>D147</f>
        <v>5000</v>
      </c>
      <c r="E146" s="80">
        <f t="shared" ref="E146:F147" si="62">E147</f>
        <v>0</v>
      </c>
      <c r="F146" s="49">
        <f t="shared" si="62"/>
        <v>5000</v>
      </c>
    </row>
    <row r="147" spans="1:6" x14ac:dyDescent="0.25">
      <c r="A147" s="54" t="s">
        <v>356</v>
      </c>
      <c r="B147" s="55" t="s">
        <v>530</v>
      </c>
      <c r="C147" s="43"/>
      <c r="D147" s="43">
        <f>D148</f>
        <v>5000</v>
      </c>
      <c r="E147" s="83">
        <f t="shared" si="62"/>
        <v>0</v>
      </c>
      <c r="F147" s="43">
        <f t="shared" si="62"/>
        <v>5000</v>
      </c>
    </row>
    <row r="148" spans="1:6" x14ac:dyDescent="0.25">
      <c r="A148" s="54" t="s">
        <v>583</v>
      </c>
      <c r="B148" s="55"/>
      <c r="C148" s="43">
        <v>200</v>
      </c>
      <c r="D148" s="43">
        <v>5000</v>
      </c>
      <c r="E148" s="79">
        <f t="shared" si="59"/>
        <v>0</v>
      </c>
      <c r="F148" s="79">
        <v>5000</v>
      </c>
    </row>
    <row r="149" spans="1:6" ht="30" x14ac:dyDescent="0.25">
      <c r="A149" s="50" t="s">
        <v>533</v>
      </c>
      <c r="B149" s="51" t="s">
        <v>532</v>
      </c>
      <c r="C149" s="43"/>
      <c r="D149" s="49">
        <f>D150</f>
        <v>50000</v>
      </c>
      <c r="E149" s="80">
        <f t="shared" ref="E149:F150" si="63">E150</f>
        <v>0</v>
      </c>
      <c r="F149" s="49">
        <f t="shared" si="63"/>
        <v>50000</v>
      </c>
    </row>
    <row r="150" spans="1:6" x14ac:dyDescent="0.25">
      <c r="A150" s="54" t="s">
        <v>356</v>
      </c>
      <c r="B150" s="55" t="s">
        <v>531</v>
      </c>
      <c r="C150" s="43"/>
      <c r="D150" s="43">
        <f>D151</f>
        <v>50000</v>
      </c>
      <c r="E150" s="83">
        <f t="shared" si="63"/>
        <v>0</v>
      </c>
      <c r="F150" s="43">
        <f t="shared" si="63"/>
        <v>50000</v>
      </c>
    </row>
    <row r="151" spans="1:6" x14ac:dyDescent="0.25">
      <c r="A151" s="54" t="s">
        <v>581</v>
      </c>
      <c r="B151" s="55"/>
      <c r="C151" s="43">
        <v>600</v>
      </c>
      <c r="D151" s="43">
        <v>50000</v>
      </c>
      <c r="E151" s="79">
        <f t="shared" si="59"/>
        <v>0</v>
      </c>
      <c r="F151" s="79">
        <v>50000</v>
      </c>
    </row>
    <row r="152" spans="1:6" ht="18" customHeight="1" x14ac:dyDescent="0.25">
      <c r="A152" s="50" t="s">
        <v>626</v>
      </c>
      <c r="B152" s="55" t="s">
        <v>627</v>
      </c>
      <c r="C152" s="43"/>
      <c r="D152" s="43"/>
      <c r="E152" s="79">
        <f t="shared" si="59"/>
        <v>5000</v>
      </c>
      <c r="F152" s="79">
        <f>F153</f>
        <v>5000</v>
      </c>
    </row>
    <row r="153" spans="1:6" x14ac:dyDescent="0.25">
      <c r="A153" s="50" t="s">
        <v>628</v>
      </c>
      <c r="B153" s="55" t="s">
        <v>629</v>
      </c>
      <c r="C153" s="43"/>
      <c r="D153" s="43"/>
      <c r="E153" s="79">
        <f t="shared" si="59"/>
        <v>5000</v>
      </c>
      <c r="F153" s="79">
        <f>F154</f>
        <v>5000</v>
      </c>
    </row>
    <row r="154" spans="1:6" x14ac:dyDescent="0.25">
      <c r="A154" s="54" t="s">
        <v>630</v>
      </c>
      <c r="B154" s="55" t="s">
        <v>631</v>
      </c>
      <c r="C154" s="43"/>
      <c r="D154" s="43"/>
      <c r="E154" s="79">
        <f t="shared" si="59"/>
        <v>5000</v>
      </c>
      <c r="F154" s="79">
        <f>F155</f>
        <v>5000</v>
      </c>
    </row>
    <row r="155" spans="1:6" x14ac:dyDescent="0.25">
      <c r="A155" s="54" t="s">
        <v>583</v>
      </c>
      <c r="B155" s="55"/>
      <c r="C155" s="43">
        <v>200</v>
      </c>
      <c r="D155" s="43"/>
      <c r="E155" s="79">
        <f t="shared" si="59"/>
        <v>5000</v>
      </c>
      <c r="F155" s="79">
        <v>5000</v>
      </c>
    </row>
    <row r="156" spans="1:6" x14ac:dyDescent="0.25">
      <c r="A156" s="44" t="s">
        <v>632</v>
      </c>
      <c r="B156" s="58" t="s">
        <v>633</v>
      </c>
      <c r="C156" s="43"/>
      <c r="D156" s="43"/>
      <c r="E156" s="81">
        <f t="shared" si="59"/>
        <v>13000</v>
      </c>
      <c r="F156" s="81">
        <f>F157</f>
        <v>13000</v>
      </c>
    </row>
    <row r="157" spans="1:6" x14ac:dyDescent="0.25">
      <c r="A157" s="50" t="s">
        <v>634</v>
      </c>
      <c r="B157" s="51" t="s">
        <v>635</v>
      </c>
      <c r="C157" s="43"/>
      <c r="D157" s="43"/>
      <c r="E157" s="79">
        <f t="shared" si="59"/>
        <v>13000</v>
      </c>
      <c r="F157" s="79">
        <f>F158</f>
        <v>13000</v>
      </c>
    </row>
    <row r="158" spans="1:6" x14ac:dyDescent="0.25">
      <c r="A158" s="50" t="s">
        <v>636</v>
      </c>
      <c r="B158" s="51" t="s">
        <v>637</v>
      </c>
      <c r="C158" s="43"/>
      <c r="D158" s="43"/>
      <c r="E158" s="79">
        <f t="shared" si="59"/>
        <v>13000</v>
      </c>
      <c r="F158" s="79">
        <f>F159</f>
        <v>13000</v>
      </c>
    </row>
    <row r="159" spans="1:6" x14ac:dyDescent="0.25">
      <c r="A159" s="54" t="s">
        <v>638</v>
      </c>
      <c r="B159" s="55" t="s">
        <v>639</v>
      </c>
      <c r="C159" s="43"/>
      <c r="D159" s="43"/>
      <c r="E159" s="79">
        <f t="shared" si="59"/>
        <v>13000</v>
      </c>
      <c r="F159" s="79">
        <f>F160</f>
        <v>13000</v>
      </c>
    </row>
    <row r="160" spans="1:6" x14ac:dyDescent="0.25">
      <c r="A160" s="54" t="s">
        <v>581</v>
      </c>
      <c r="B160" s="55"/>
      <c r="C160" s="43">
        <v>600</v>
      </c>
      <c r="D160" s="43"/>
      <c r="E160" s="79">
        <f t="shared" si="59"/>
        <v>13000</v>
      </c>
      <c r="F160" s="79">
        <v>13000</v>
      </c>
    </row>
    <row r="161" spans="1:6" ht="29.25" x14ac:dyDescent="0.25">
      <c r="A161" s="61" t="s">
        <v>391</v>
      </c>
      <c r="B161" s="58" t="s">
        <v>248</v>
      </c>
      <c r="C161" s="43"/>
      <c r="D161" s="46">
        <f>D162</f>
        <v>298000</v>
      </c>
      <c r="E161" s="82">
        <f t="shared" ref="E161:F164" si="64">E162</f>
        <v>0</v>
      </c>
      <c r="F161" s="46">
        <f t="shared" si="64"/>
        <v>298000</v>
      </c>
    </row>
    <row r="162" spans="1:6" ht="30" x14ac:dyDescent="0.25">
      <c r="A162" s="78" t="s">
        <v>619</v>
      </c>
      <c r="B162" s="51" t="s">
        <v>249</v>
      </c>
      <c r="C162" s="43"/>
      <c r="D162" s="49">
        <f>D163</f>
        <v>298000</v>
      </c>
      <c r="E162" s="80">
        <f t="shared" si="64"/>
        <v>0</v>
      </c>
      <c r="F162" s="49">
        <f t="shared" si="64"/>
        <v>298000</v>
      </c>
    </row>
    <row r="163" spans="1:6" x14ac:dyDescent="0.25">
      <c r="A163" s="62" t="s">
        <v>441</v>
      </c>
      <c r="B163" s="51" t="s">
        <v>250</v>
      </c>
      <c r="C163" s="43"/>
      <c r="D163" s="49">
        <f>D164</f>
        <v>298000</v>
      </c>
      <c r="E163" s="80">
        <f t="shared" si="64"/>
        <v>0</v>
      </c>
      <c r="F163" s="49">
        <f t="shared" si="64"/>
        <v>298000</v>
      </c>
    </row>
    <row r="164" spans="1:6" x14ac:dyDescent="0.25">
      <c r="A164" s="63" t="s">
        <v>390</v>
      </c>
      <c r="B164" s="55" t="s">
        <v>442</v>
      </c>
      <c r="C164" s="43"/>
      <c r="D164" s="43">
        <f>D165</f>
        <v>298000</v>
      </c>
      <c r="E164" s="83">
        <f t="shared" si="64"/>
        <v>0</v>
      </c>
      <c r="F164" s="43">
        <f t="shared" si="64"/>
        <v>298000</v>
      </c>
    </row>
    <row r="165" spans="1:6" x14ac:dyDescent="0.25">
      <c r="A165" s="54" t="s">
        <v>583</v>
      </c>
      <c r="B165" s="55"/>
      <c r="C165" s="43">
        <v>200</v>
      </c>
      <c r="D165" s="43">
        <v>298000</v>
      </c>
      <c r="E165" s="79">
        <f t="shared" si="59"/>
        <v>0</v>
      </c>
      <c r="F165" s="79">
        <v>298000</v>
      </c>
    </row>
    <row r="166" spans="1:6" ht="29.25" x14ac:dyDescent="0.25">
      <c r="A166" s="44" t="s">
        <v>357</v>
      </c>
      <c r="B166" s="58" t="s">
        <v>251</v>
      </c>
      <c r="C166" s="43"/>
      <c r="D166" s="46">
        <f>D167+D171</f>
        <v>82025</v>
      </c>
      <c r="E166" s="82">
        <f>E167+E171+E177</f>
        <v>119562</v>
      </c>
      <c r="F166" s="82">
        <f>F167+F171+F177</f>
        <v>201587</v>
      </c>
    </row>
    <row r="167" spans="1:6" ht="30" x14ac:dyDescent="0.25">
      <c r="A167" s="50" t="s">
        <v>358</v>
      </c>
      <c r="B167" s="51" t="s">
        <v>252</v>
      </c>
      <c r="C167" s="43"/>
      <c r="D167" s="49">
        <f>D168</f>
        <v>15000</v>
      </c>
      <c r="E167" s="80">
        <f t="shared" ref="E167:F169" si="65">E168</f>
        <v>0</v>
      </c>
      <c r="F167" s="49">
        <f t="shared" si="65"/>
        <v>15000</v>
      </c>
    </row>
    <row r="168" spans="1:6" ht="30" x14ac:dyDescent="0.25">
      <c r="A168" s="50" t="s">
        <v>443</v>
      </c>
      <c r="B168" s="51" t="s">
        <v>253</v>
      </c>
      <c r="C168" s="43"/>
      <c r="D168" s="49">
        <f>D169</f>
        <v>15000</v>
      </c>
      <c r="E168" s="80">
        <f t="shared" si="65"/>
        <v>0</v>
      </c>
      <c r="F168" s="49">
        <f t="shared" si="65"/>
        <v>15000</v>
      </c>
    </row>
    <row r="169" spans="1:6" ht="22.5" customHeight="1" x14ac:dyDescent="0.25">
      <c r="A169" s="54" t="s">
        <v>359</v>
      </c>
      <c r="B169" s="55" t="s">
        <v>621</v>
      </c>
      <c r="C169" s="43"/>
      <c r="D169" s="43">
        <f>D170</f>
        <v>15000</v>
      </c>
      <c r="E169" s="83">
        <f t="shared" si="65"/>
        <v>0</v>
      </c>
      <c r="F169" s="43">
        <f t="shared" si="65"/>
        <v>15000</v>
      </c>
    </row>
    <row r="170" spans="1:6" ht="15" customHeight="1" x14ac:dyDescent="0.25">
      <c r="A170" s="54" t="s">
        <v>583</v>
      </c>
      <c r="B170" s="55"/>
      <c r="C170" s="43">
        <v>200</v>
      </c>
      <c r="D170" s="43">
        <v>15000</v>
      </c>
      <c r="E170" s="79">
        <f t="shared" si="59"/>
        <v>0</v>
      </c>
      <c r="F170" s="79">
        <v>15000</v>
      </c>
    </row>
    <row r="171" spans="1:6" ht="27.75" customHeight="1" x14ac:dyDescent="0.25">
      <c r="A171" s="50" t="s">
        <v>10</v>
      </c>
      <c r="B171" s="51" t="s">
        <v>254</v>
      </c>
      <c r="C171" s="43"/>
      <c r="D171" s="49">
        <f>D173+D175</f>
        <v>67025</v>
      </c>
      <c r="E171" s="80">
        <f t="shared" ref="E171:F171" si="66">E173+E175</f>
        <v>0</v>
      </c>
      <c r="F171" s="43">
        <f t="shared" si="66"/>
        <v>67025</v>
      </c>
    </row>
    <row r="172" spans="1:6" ht="30" customHeight="1" x14ac:dyDescent="0.25">
      <c r="A172" s="50" t="s">
        <v>483</v>
      </c>
      <c r="B172" s="64" t="s">
        <v>255</v>
      </c>
      <c r="C172" s="56"/>
      <c r="D172" s="49">
        <f>D173</f>
        <v>6703</v>
      </c>
      <c r="E172" s="80">
        <f t="shared" ref="E172:F173" si="67">E173</f>
        <v>0</v>
      </c>
      <c r="F172" s="49">
        <f t="shared" si="67"/>
        <v>6703</v>
      </c>
    </row>
    <row r="173" spans="1:6" ht="32.25" customHeight="1" x14ac:dyDescent="0.25">
      <c r="A173" s="54" t="s">
        <v>611</v>
      </c>
      <c r="B173" s="65" t="s">
        <v>612</v>
      </c>
      <c r="C173" s="56"/>
      <c r="D173" s="56">
        <f>D174</f>
        <v>6703</v>
      </c>
      <c r="E173" s="87">
        <f t="shared" si="67"/>
        <v>0</v>
      </c>
      <c r="F173" s="56">
        <f t="shared" si="67"/>
        <v>6703</v>
      </c>
    </row>
    <row r="174" spans="1:6" ht="15.75" customHeight="1" x14ac:dyDescent="0.25">
      <c r="A174" s="54" t="s">
        <v>581</v>
      </c>
      <c r="B174" s="65"/>
      <c r="C174" s="56">
        <v>600</v>
      </c>
      <c r="D174" s="43">
        <f>9286-2583</f>
        <v>6703</v>
      </c>
      <c r="E174" s="79">
        <f t="shared" si="59"/>
        <v>0</v>
      </c>
      <c r="F174" s="79">
        <v>6703</v>
      </c>
    </row>
    <row r="175" spans="1:6" ht="32.25" customHeight="1" x14ac:dyDescent="0.25">
      <c r="A175" s="66" t="s">
        <v>485</v>
      </c>
      <c r="B175" s="65" t="s">
        <v>484</v>
      </c>
      <c r="C175" s="56"/>
      <c r="D175" s="43">
        <f>D176</f>
        <v>60322</v>
      </c>
      <c r="E175" s="83">
        <f t="shared" ref="E175:F175" si="68">E176</f>
        <v>0</v>
      </c>
      <c r="F175" s="43">
        <f t="shared" si="68"/>
        <v>60322</v>
      </c>
    </row>
    <row r="176" spans="1:6" ht="19.5" customHeight="1" x14ac:dyDescent="0.25">
      <c r="A176" s="54" t="s">
        <v>581</v>
      </c>
      <c r="B176" s="65"/>
      <c r="C176" s="56">
        <v>600</v>
      </c>
      <c r="D176" s="43">
        <f>83574-23252</f>
        <v>60322</v>
      </c>
      <c r="E176" s="79">
        <f t="shared" si="59"/>
        <v>0</v>
      </c>
      <c r="F176" s="79">
        <v>60322</v>
      </c>
    </row>
    <row r="177" spans="1:6" ht="28.5" customHeight="1" x14ac:dyDescent="0.25">
      <c r="A177" s="50" t="s">
        <v>640</v>
      </c>
      <c r="B177" s="65" t="s">
        <v>641</v>
      </c>
      <c r="C177" s="56"/>
      <c r="D177" s="43"/>
      <c r="E177" s="79">
        <f t="shared" si="59"/>
        <v>119562</v>
      </c>
      <c r="F177" s="79">
        <f>F178</f>
        <v>119562</v>
      </c>
    </row>
    <row r="178" spans="1:6" ht="27.75" customHeight="1" x14ac:dyDescent="0.25">
      <c r="A178" s="50" t="s">
        <v>642</v>
      </c>
      <c r="B178" s="65" t="s">
        <v>643</v>
      </c>
      <c r="C178" s="56"/>
      <c r="D178" s="43"/>
      <c r="E178" s="79">
        <f t="shared" si="59"/>
        <v>119562</v>
      </c>
      <c r="F178" s="79">
        <f>F179</f>
        <v>119562</v>
      </c>
    </row>
    <row r="179" spans="1:6" ht="27.75" customHeight="1" x14ac:dyDescent="0.25">
      <c r="A179" s="54" t="s">
        <v>644</v>
      </c>
      <c r="B179" s="65" t="s">
        <v>645</v>
      </c>
      <c r="C179" s="56"/>
      <c r="D179" s="43"/>
      <c r="E179" s="79">
        <f t="shared" si="59"/>
        <v>119562</v>
      </c>
      <c r="F179" s="79">
        <f>F180</f>
        <v>119562</v>
      </c>
    </row>
    <row r="180" spans="1:6" ht="19.5" customHeight="1" x14ac:dyDescent="0.25">
      <c r="A180" s="54" t="s">
        <v>583</v>
      </c>
      <c r="B180" s="65"/>
      <c r="C180" s="56">
        <v>200</v>
      </c>
      <c r="D180" s="43"/>
      <c r="E180" s="79">
        <f t="shared" si="59"/>
        <v>119562</v>
      </c>
      <c r="F180" s="79">
        <v>119562</v>
      </c>
    </row>
    <row r="181" spans="1:6" ht="43.5" x14ac:dyDescent="0.25">
      <c r="A181" s="44" t="s">
        <v>360</v>
      </c>
      <c r="B181" s="58" t="s">
        <v>256</v>
      </c>
      <c r="C181" s="43"/>
      <c r="D181" s="46">
        <f>D182+D186</f>
        <v>1147000</v>
      </c>
      <c r="E181" s="82">
        <f t="shared" ref="E181:F181" si="69">E182+E186</f>
        <v>0</v>
      </c>
      <c r="F181" s="46">
        <f t="shared" si="69"/>
        <v>1147000</v>
      </c>
    </row>
    <row r="182" spans="1:6" ht="30" x14ac:dyDescent="0.25">
      <c r="A182" s="50" t="s">
        <v>361</v>
      </c>
      <c r="B182" s="51" t="s">
        <v>257</v>
      </c>
      <c r="C182" s="43"/>
      <c r="D182" s="49">
        <f>D183</f>
        <v>30000</v>
      </c>
      <c r="E182" s="80">
        <f t="shared" ref="E182:F184" si="70">E183</f>
        <v>0</v>
      </c>
      <c r="F182" s="49">
        <f t="shared" si="70"/>
        <v>30000</v>
      </c>
    </row>
    <row r="183" spans="1:6" ht="45" x14ac:dyDescent="0.25">
      <c r="A183" s="50" t="s">
        <v>601</v>
      </c>
      <c r="B183" s="51" t="s">
        <v>432</v>
      </c>
      <c r="C183" s="43"/>
      <c r="D183" s="49">
        <f>D184</f>
        <v>30000</v>
      </c>
      <c r="E183" s="80">
        <f t="shared" si="70"/>
        <v>0</v>
      </c>
      <c r="F183" s="49">
        <f t="shared" si="70"/>
        <v>30000</v>
      </c>
    </row>
    <row r="184" spans="1:6" ht="27.75" customHeight="1" x14ac:dyDescent="0.25">
      <c r="A184" s="54" t="s">
        <v>362</v>
      </c>
      <c r="B184" s="55" t="s">
        <v>487</v>
      </c>
      <c r="C184" s="43"/>
      <c r="D184" s="43">
        <f>D185</f>
        <v>30000</v>
      </c>
      <c r="E184" s="83">
        <f t="shared" si="70"/>
        <v>0</v>
      </c>
      <c r="F184" s="43">
        <f t="shared" si="70"/>
        <v>30000</v>
      </c>
    </row>
    <row r="185" spans="1:6" ht="15.75" customHeight="1" x14ac:dyDescent="0.25">
      <c r="A185" s="54" t="s">
        <v>583</v>
      </c>
      <c r="B185" s="55"/>
      <c r="C185" s="43">
        <v>200</v>
      </c>
      <c r="D185" s="43">
        <v>30000</v>
      </c>
      <c r="E185" s="79">
        <f t="shared" si="59"/>
        <v>0</v>
      </c>
      <c r="F185" s="79">
        <v>30000</v>
      </c>
    </row>
    <row r="186" spans="1:6" ht="24.75" customHeight="1" x14ac:dyDescent="0.25">
      <c r="A186" s="50" t="s">
        <v>363</v>
      </c>
      <c r="B186" s="51" t="s">
        <v>258</v>
      </c>
      <c r="C186" s="43"/>
      <c r="D186" s="49">
        <f>D187</f>
        <v>1117000</v>
      </c>
      <c r="E186" s="80">
        <f t="shared" ref="E186:F187" si="71">E187</f>
        <v>0</v>
      </c>
      <c r="F186" s="49">
        <f t="shared" si="71"/>
        <v>1117000</v>
      </c>
    </row>
    <row r="187" spans="1:6" ht="32.25" customHeight="1" x14ac:dyDescent="0.25">
      <c r="A187" s="50" t="s">
        <v>445</v>
      </c>
      <c r="B187" s="51" t="s">
        <v>444</v>
      </c>
      <c r="C187" s="43"/>
      <c r="D187" s="49">
        <f>D188</f>
        <v>1117000</v>
      </c>
      <c r="E187" s="80">
        <f t="shared" si="71"/>
        <v>0</v>
      </c>
      <c r="F187" s="49">
        <f t="shared" si="71"/>
        <v>1117000</v>
      </c>
    </row>
    <row r="188" spans="1:6" x14ac:dyDescent="0.25">
      <c r="A188" s="54" t="s">
        <v>364</v>
      </c>
      <c r="B188" s="55" t="s">
        <v>486</v>
      </c>
      <c r="C188" s="43"/>
      <c r="D188" s="43">
        <f>D189+D190</f>
        <v>1117000</v>
      </c>
      <c r="E188" s="83">
        <f t="shared" ref="E188:F188" si="72">E189+E190</f>
        <v>0</v>
      </c>
      <c r="F188" s="43">
        <f t="shared" si="72"/>
        <v>1117000</v>
      </c>
    </row>
    <row r="189" spans="1:6" ht="30" x14ac:dyDescent="0.25">
      <c r="A189" s="54" t="s">
        <v>584</v>
      </c>
      <c r="B189" s="55"/>
      <c r="C189" s="43">
        <v>100</v>
      </c>
      <c r="D189" s="43">
        <v>1005400</v>
      </c>
      <c r="E189" s="79">
        <f t="shared" si="59"/>
        <v>1000</v>
      </c>
      <c r="F189" s="79">
        <v>1006400</v>
      </c>
    </row>
    <row r="190" spans="1:6" x14ac:dyDescent="0.25">
      <c r="A190" s="54" t="s">
        <v>583</v>
      </c>
      <c r="B190" s="55"/>
      <c r="C190" s="43">
        <v>200</v>
      </c>
      <c r="D190" s="43">
        <v>111600</v>
      </c>
      <c r="E190" s="79">
        <f t="shared" si="59"/>
        <v>-1000</v>
      </c>
      <c r="F190" s="79">
        <v>110600</v>
      </c>
    </row>
    <row r="191" spans="1:6" x14ac:dyDescent="0.25">
      <c r="A191" s="44" t="s">
        <v>365</v>
      </c>
      <c r="B191" s="58" t="s">
        <v>259</v>
      </c>
      <c r="C191" s="43"/>
      <c r="D191" s="46">
        <f>D192+D223</f>
        <v>22216668</v>
      </c>
      <c r="E191" s="46">
        <f t="shared" ref="E191:F191" si="73">E192+E223</f>
        <v>2647400</v>
      </c>
      <c r="F191" s="46">
        <f t="shared" si="73"/>
        <v>24864068</v>
      </c>
    </row>
    <row r="192" spans="1:6" ht="30" x14ac:dyDescent="0.25">
      <c r="A192" s="50" t="s">
        <v>366</v>
      </c>
      <c r="B192" s="51" t="s">
        <v>260</v>
      </c>
      <c r="C192" s="43"/>
      <c r="D192" s="49">
        <f>D193+D196+D199+D214+D217+D220</f>
        <v>21916668</v>
      </c>
      <c r="E192" s="49">
        <f t="shared" ref="E192:F192" si="74">E193+E196+E199+E214+E217+E220</f>
        <v>2647400</v>
      </c>
      <c r="F192" s="49">
        <f t="shared" si="74"/>
        <v>24564068</v>
      </c>
    </row>
    <row r="193" spans="1:6" x14ac:dyDescent="0.25">
      <c r="A193" s="50" t="s">
        <v>265</v>
      </c>
      <c r="B193" s="51" t="s">
        <v>261</v>
      </c>
      <c r="C193" s="43"/>
      <c r="D193" s="49">
        <f>D194</f>
        <v>3877700</v>
      </c>
      <c r="E193" s="80">
        <f t="shared" ref="E193:F194" si="75">E194</f>
        <v>0</v>
      </c>
      <c r="F193" s="49">
        <f t="shared" si="75"/>
        <v>3877700</v>
      </c>
    </row>
    <row r="194" spans="1:6" x14ac:dyDescent="0.25">
      <c r="A194" s="54" t="s">
        <v>367</v>
      </c>
      <c r="B194" s="55" t="s">
        <v>518</v>
      </c>
      <c r="C194" s="43"/>
      <c r="D194" s="43">
        <f>D195</f>
        <v>3877700</v>
      </c>
      <c r="E194" s="83">
        <f t="shared" si="75"/>
        <v>0</v>
      </c>
      <c r="F194" s="43">
        <f t="shared" si="75"/>
        <v>3877700</v>
      </c>
    </row>
    <row r="195" spans="1:6" x14ac:dyDescent="0.25">
      <c r="A195" s="54" t="s">
        <v>581</v>
      </c>
      <c r="B195" s="55"/>
      <c r="C195" s="43">
        <v>600</v>
      </c>
      <c r="D195" s="43">
        <v>3877700</v>
      </c>
      <c r="E195" s="79">
        <f t="shared" si="59"/>
        <v>0</v>
      </c>
      <c r="F195" s="79">
        <v>3877700</v>
      </c>
    </row>
    <row r="196" spans="1:6" x14ac:dyDescent="0.25">
      <c r="A196" s="50" t="s">
        <v>266</v>
      </c>
      <c r="B196" s="51" t="s">
        <v>262</v>
      </c>
      <c r="C196" s="43"/>
      <c r="D196" s="49">
        <f>D197</f>
        <v>6845423</v>
      </c>
      <c r="E196" s="80">
        <f t="shared" ref="E196:F197" si="76">E197</f>
        <v>0</v>
      </c>
      <c r="F196" s="49">
        <f t="shared" si="76"/>
        <v>6845423</v>
      </c>
    </row>
    <row r="197" spans="1:6" x14ac:dyDescent="0.25">
      <c r="A197" s="54" t="s">
        <v>308</v>
      </c>
      <c r="B197" s="55" t="s">
        <v>449</v>
      </c>
      <c r="C197" s="43"/>
      <c r="D197" s="43">
        <f>D198</f>
        <v>6845423</v>
      </c>
      <c r="E197" s="83">
        <f t="shared" si="76"/>
        <v>0</v>
      </c>
      <c r="F197" s="43">
        <f t="shared" si="76"/>
        <v>6845423</v>
      </c>
    </row>
    <row r="198" spans="1:6" x14ac:dyDescent="0.25">
      <c r="A198" s="54" t="s">
        <v>581</v>
      </c>
      <c r="B198" s="55"/>
      <c r="C198" s="43">
        <v>600</v>
      </c>
      <c r="D198" s="43">
        <v>6845423</v>
      </c>
      <c r="E198" s="79">
        <f t="shared" si="59"/>
        <v>0</v>
      </c>
      <c r="F198" s="79">
        <v>6845423</v>
      </c>
    </row>
    <row r="199" spans="1:6" x14ac:dyDescent="0.25">
      <c r="A199" s="50" t="s">
        <v>447</v>
      </c>
      <c r="B199" s="51" t="s">
        <v>263</v>
      </c>
      <c r="C199" s="56"/>
      <c r="D199" s="49">
        <f>D206+D208+D212+D210</f>
        <v>6666668</v>
      </c>
      <c r="E199" s="49">
        <f>E206+E208+E212+E210+E200+E202+E204</f>
        <v>2647400</v>
      </c>
      <c r="F199" s="49">
        <f>F206+F208+F212+F210+F200+F202+F204</f>
        <v>9314068</v>
      </c>
    </row>
    <row r="200" spans="1:6" ht="30" x14ac:dyDescent="0.25">
      <c r="A200" s="54" t="s">
        <v>646</v>
      </c>
      <c r="B200" s="55" t="s">
        <v>647</v>
      </c>
      <c r="C200" s="56"/>
      <c r="D200" s="49"/>
      <c r="E200" s="57">
        <f>E201</f>
        <v>1447600</v>
      </c>
      <c r="F200" s="43">
        <f>F201</f>
        <v>1447600</v>
      </c>
    </row>
    <row r="201" spans="1:6" x14ac:dyDescent="0.25">
      <c r="A201" s="54" t="s">
        <v>581</v>
      </c>
      <c r="B201" s="51"/>
      <c r="C201" s="56">
        <v>600</v>
      </c>
      <c r="D201" s="49"/>
      <c r="E201" s="57">
        <f>F201-D201</f>
        <v>1447600</v>
      </c>
      <c r="F201" s="43">
        <v>1447600</v>
      </c>
    </row>
    <row r="202" spans="1:6" ht="30" x14ac:dyDescent="0.25">
      <c r="A202" s="54" t="s">
        <v>648</v>
      </c>
      <c r="B202" s="55" t="s">
        <v>649</v>
      </c>
      <c r="C202" s="56"/>
      <c r="D202" s="49"/>
      <c r="E202" s="57">
        <f>E203</f>
        <v>549300</v>
      </c>
      <c r="F202" s="43">
        <f>F203</f>
        <v>549300</v>
      </c>
    </row>
    <row r="203" spans="1:6" x14ac:dyDescent="0.25">
      <c r="A203" s="54" t="s">
        <v>581</v>
      </c>
      <c r="B203" s="51"/>
      <c r="C203" s="56">
        <v>600</v>
      </c>
      <c r="D203" s="49"/>
      <c r="E203" s="57">
        <f>F203-D203</f>
        <v>549300</v>
      </c>
      <c r="F203" s="43">
        <v>549300</v>
      </c>
    </row>
    <row r="204" spans="1:6" ht="30" x14ac:dyDescent="0.25">
      <c r="A204" s="54" t="s">
        <v>650</v>
      </c>
      <c r="B204" s="55" t="s">
        <v>651</v>
      </c>
      <c r="C204" s="56"/>
      <c r="D204" s="49"/>
      <c r="E204" s="57">
        <f>E205</f>
        <v>650500</v>
      </c>
      <c r="F204" s="43">
        <f>F205</f>
        <v>650500</v>
      </c>
    </row>
    <row r="205" spans="1:6" x14ac:dyDescent="0.25">
      <c r="A205" s="54" t="s">
        <v>581</v>
      </c>
      <c r="B205" s="51"/>
      <c r="C205" s="56">
        <v>600</v>
      </c>
      <c r="D205" s="49"/>
      <c r="E205" s="57">
        <f>F205-D205</f>
        <v>650500</v>
      </c>
      <c r="F205" s="43">
        <v>650500</v>
      </c>
    </row>
    <row r="206" spans="1:6" x14ac:dyDescent="0.25">
      <c r="A206" s="54" t="s">
        <v>613</v>
      </c>
      <c r="B206" s="55" t="s">
        <v>614</v>
      </c>
      <c r="C206" s="56"/>
      <c r="D206" s="56">
        <f>D207</f>
        <v>444445</v>
      </c>
      <c r="E206" s="87">
        <f t="shared" ref="E206:F206" si="77">E207</f>
        <v>0</v>
      </c>
      <c r="F206" s="56">
        <f t="shared" si="77"/>
        <v>444445</v>
      </c>
    </row>
    <row r="207" spans="1:6" x14ac:dyDescent="0.25">
      <c r="A207" s="54" t="s">
        <v>581</v>
      </c>
      <c r="B207" s="55"/>
      <c r="C207" s="56">
        <v>600</v>
      </c>
      <c r="D207" s="43">
        <f>222222+222223</f>
        <v>444445</v>
      </c>
      <c r="E207" s="79">
        <f t="shared" si="59"/>
        <v>0</v>
      </c>
      <c r="F207" s="79">
        <v>444445</v>
      </c>
    </row>
    <row r="208" spans="1:6" x14ac:dyDescent="0.25">
      <c r="A208" s="54" t="s">
        <v>369</v>
      </c>
      <c r="B208" s="55" t="s">
        <v>448</v>
      </c>
      <c r="C208" s="56"/>
      <c r="D208" s="43">
        <f>D209</f>
        <v>4000000</v>
      </c>
      <c r="E208" s="83">
        <f t="shared" ref="E208:F208" si="78">E209</f>
        <v>0</v>
      </c>
      <c r="F208" s="43">
        <f t="shared" si="78"/>
        <v>4000000</v>
      </c>
    </row>
    <row r="209" spans="1:6" x14ac:dyDescent="0.25">
      <c r="A209" s="54" t="s">
        <v>581</v>
      </c>
      <c r="B209" s="55"/>
      <c r="C209" s="56">
        <v>600</v>
      </c>
      <c r="D209" s="43">
        <f>2000000+2000000</f>
        <v>4000000</v>
      </c>
      <c r="E209" s="79">
        <f t="shared" si="59"/>
        <v>0</v>
      </c>
      <c r="F209" s="79">
        <v>4000000</v>
      </c>
    </row>
    <row r="210" spans="1:6" x14ac:dyDescent="0.25">
      <c r="A210" s="54" t="s">
        <v>615</v>
      </c>
      <c r="B210" s="55" t="s">
        <v>616</v>
      </c>
      <c r="C210" s="56"/>
      <c r="D210" s="56">
        <f>D211</f>
        <v>222223</v>
      </c>
      <c r="E210" s="87">
        <f t="shared" ref="E210:F210" si="79">E211</f>
        <v>0</v>
      </c>
      <c r="F210" s="56">
        <f t="shared" si="79"/>
        <v>222223</v>
      </c>
    </row>
    <row r="211" spans="1:6" x14ac:dyDescent="0.25">
      <c r="A211" s="54" t="s">
        <v>581</v>
      </c>
      <c r="B211" s="55"/>
      <c r="C211" s="56">
        <v>600</v>
      </c>
      <c r="D211" s="43">
        <f>111111+111112</f>
        <v>222223</v>
      </c>
      <c r="E211" s="79">
        <f t="shared" si="59"/>
        <v>0</v>
      </c>
      <c r="F211" s="79">
        <v>222223</v>
      </c>
    </row>
    <row r="212" spans="1:6" x14ac:dyDescent="0.25">
      <c r="A212" s="54" t="s">
        <v>538</v>
      </c>
      <c r="B212" s="55" t="s">
        <v>539</v>
      </c>
      <c r="C212" s="56"/>
      <c r="D212" s="43">
        <f>D213</f>
        <v>2000000</v>
      </c>
      <c r="E212" s="83">
        <f t="shared" ref="E212:F212" si="80">E213</f>
        <v>0</v>
      </c>
      <c r="F212" s="43">
        <f t="shared" si="80"/>
        <v>2000000</v>
      </c>
    </row>
    <row r="213" spans="1:6" x14ac:dyDescent="0.25">
      <c r="A213" s="54" t="s">
        <v>581</v>
      </c>
      <c r="B213" s="55"/>
      <c r="C213" s="56">
        <v>600</v>
      </c>
      <c r="D213" s="43">
        <f>1000000+1000000</f>
        <v>2000000</v>
      </c>
      <c r="E213" s="79">
        <f t="shared" si="59"/>
        <v>0</v>
      </c>
      <c r="F213" s="79">
        <v>2000000</v>
      </c>
    </row>
    <row r="214" spans="1:6" x14ac:dyDescent="0.25">
      <c r="A214" s="50" t="s">
        <v>446</v>
      </c>
      <c r="B214" s="51" t="s">
        <v>264</v>
      </c>
      <c r="C214" s="43"/>
      <c r="D214" s="49">
        <f>D215</f>
        <v>2844715</v>
      </c>
      <c r="E214" s="80">
        <f t="shared" ref="E214:F215" si="81">E215</f>
        <v>0</v>
      </c>
      <c r="F214" s="49">
        <f t="shared" si="81"/>
        <v>2844715</v>
      </c>
    </row>
    <row r="215" spans="1:6" x14ac:dyDescent="0.25">
      <c r="A215" s="54" t="s">
        <v>368</v>
      </c>
      <c r="B215" s="55" t="s">
        <v>519</v>
      </c>
      <c r="C215" s="43"/>
      <c r="D215" s="43">
        <f>D216</f>
        <v>2844715</v>
      </c>
      <c r="E215" s="83">
        <f t="shared" si="81"/>
        <v>0</v>
      </c>
      <c r="F215" s="43">
        <f t="shared" si="81"/>
        <v>2844715</v>
      </c>
    </row>
    <row r="216" spans="1:6" x14ac:dyDescent="0.25">
      <c r="A216" s="54" t="s">
        <v>581</v>
      </c>
      <c r="B216" s="55"/>
      <c r="C216" s="43">
        <v>600</v>
      </c>
      <c r="D216" s="43">
        <v>2844715</v>
      </c>
      <c r="E216" s="79">
        <f t="shared" si="59"/>
        <v>0</v>
      </c>
      <c r="F216" s="79">
        <v>2844715</v>
      </c>
    </row>
    <row r="217" spans="1:6" x14ac:dyDescent="0.25">
      <c r="A217" s="50" t="s">
        <v>521</v>
      </c>
      <c r="B217" s="51" t="s">
        <v>520</v>
      </c>
      <c r="C217" s="43"/>
      <c r="D217" s="49">
        <f>D218</f>
        <v>1432162</v>
      </c>
      <c r="E217" s="80">
        <f t="shared" ref="E217:F218" si="82">E218</f>
        <v>0</v>
      </c>
      <c r="F217" s="49">
        <f t="shared" si="82"/>
        <v>1432162</v>
      </c>
    </row>
    <row r="218" spans="1:6" x14ac:dyDescent="0.25">
      <c r="A218" s="54" t="s">
        <v>522</v>
      </c>
      <c r="B218" s="55" t="s">
        <v>523</v>
      </c>
      <c r="C218" s="43"/>
      <c r="D218" s="43">
        <f>D219</f>
        <v>1432162</v>
      </c>
      <c r="E218" s="83">
        <f t="shared" si="82"/>
        <v>0</v>
      </c>
      <c r="F218" s="43">
        <f t="shared" si="82"/>
        <v>1432162</v>
      </c>
    </row>
    <row r="219" spans="1:6" x14ac:dyDescent="0.25">
      <c r="A219" s="54" t="s">
        <v>581</v>
      </c>
      <c r="B219" s="55"/>
      <c r="C219" s="43">
        <v>600</v>
      </c>
      <c r="D219" s="43">
        <v>1432162</v>
      </c>
      <c r="E219" s="79">
        <f t="shared" si="59"/>
        <v>0</v>
      </c>
      <c r="F219" s="79">
        <v>1432162</v>
      </c>
    </row>
    <row r="220" spans="1:6" x14ac:dyDescent="0.25">
      <c r="A220" s="50" t="s">
        <v>106</v>
      </c>
      <c r="B220" s="51" t="s">
        <v>524</v>
      </c>
      <c r="C220" s="43"/>
      <c r="D220" s="49">
        <f>D221</f>
        <v>250000</v>
      </c>
      <c r="E220" s="80">
        <f t="shared" ref="E220:F221" si="83">E221</f>
        <v>0</v>
      </c>
      <c r="F220" s="49">
        <f t="shared" si="83"/>
        <v>250000</v>
      </c>
    </row>
    <row r="221" spans="1:6" x14ac:dyDescent="0.25">
      <c r="A221" s="54" t="s">
        <v>526</v>
      </c>
      <c r="B221" s="55" t="s">
        <v>525</v>
      </c>
      <c r="C221" s="43"/>
      <c r="D221" s="43">
        <f>D222</f>
        <v>250000</v>
      </c>
      <c r="E221" s="83">
        <f t="shared" si="83"/>
        <v>0</v>
      </c>
      <c r="F221" s="43">
        <f t="shared" si="83"/>
        <v>250000</v>
      </c>
    </row>
    <row r="222" spans="1:6" x14ac:dyDescent="0.25">
      <c r="A222" s="54" t="s">
        <v>581</v>
      </c>
      <c r="B222" s="55"/>
      <c r="C222" s="43">
        <v>600</v>
      </c>
      <c r="D222" s="43">
        <v>250000</v>
      </c>
      <c r="E222" s="79">
        <f t="shared" si="59"/>
        <v>0</v>
      </c>
      <c r="F222" s="79">
        <v>250000</v>
      </c>
    </row>
    <row r="223" spans="1:6" ht="30" x14ac:dyDescent="0.25">
      <c r="A223" s="50" t="s">
        <v>370</v>
      </c>
      <c r="B223" s="51" t="s">
        <v>416</v>
      </c>
      <c r="C223" s="43"/>
      <c r="D223" s="49">
        <f>D224</f>
        <v>300000</v>
      </c>
      <c r="E223" s="80">
        <f t="shared" ref="E223:F225" si="84">E224</f>
        <v>0</v>
      </c>
      <c r="F223" s="49">
        <f t="shared" si="84"/>
        <v>300000</v>
      </c>
    </row>
    <row r="224" spans="1:6" x14ac:dyDescent="0.25">
      <c r="A224" s="50" t="s">
        <v>450</v>
      </c>
      <c r="B224" s="51" t="s">
        <v>435</v>
      </c>
      <c r="C224" s="43"/>
      <c r="D224" s="49">
        <f>D225</f>
        <v>300000</v>
      </c>
      <c r="E224" s="80">
        <f t="shared" si="84"/>
        <v>0</v>
      </c>
      <c r="F224" s="49">
        <f t="shared" si="84"/>
        <v>300000</v>
      </c>
    </row>
    <row r="225" spans="1:6" x14ac:dyDescent="0.25">
      <c r="A225" s="54" t="s">
        <v>371</v>
      </c>
      <c r="B225" s="55" t="s">
        <v>453</v>
      </c>
      <c r="C225" s="43"/>
      <c r="D225" s="43">
        <f>D226</f>
        <v>300000</v>
      </c>
      <c r="E225" s="83">
        <f t="shared" si="84"/>
        <v>0</v>
      </c>
      <c r="F225" s="43">
        <f t="shared" si="84"/>
        <v>300000</v>
      </c>
    </row>
    <row r="226" spans="1:6" x14ac:dyDescent="0.25">
      <c r="A226" s="54" t="s">
        <v>581</v>
      </c>
      <c r="B226" s="55"/>
      <c r="C226" s="43">
        <v>600</v>
      </c>
      <c r="D226" s="43">
        <v>300000</v>
      </c>
      <c r="E226" s="79">
        <f t="shared" ref="E226:E302" si="85">F226-D226</f>
        <v>0</v>
      </c>
      <c r="F226" s="79">
        <v>300000</v>
      </c>
    </row>
    <row r="227" spans="1:6" ht="29.25" x14ac:dyDescent="0.25">
      <c r="A227" s="44" t="s">
        <v>372</v>
      </c>
      <c r="B227" s="58" t="s">
        <v>267</v>
      </c>
      <c r="C227" s="43"/>
      <c r="D227" s="46">
        <f>D228</f>
        <v>604000</v>
      </c>
      <c r="E227" s="82">
        <f t="shared" ref="E227:F229" si="86">E228</f>
        <v>0</v>
      </c>
      <c r="F227" s="46">
        <f t="shared" si="86"/>
        <v>604000</v>
      </c>
    </row>
    <row r="228" spans="1:6" ht="30" x14ac:dyDescent="0.25">
      <c r="A228" s="50" t="s">
        <v>373</v>
      </c>
      <c r="B228" s="51" t="s">
        <v>268</v>
      </c>
      <c r="C228" s="43"/>
      <c r="D228" s="49">
        <f>D229</f>
        <v>604000</v>
      </c>
      <c r="E228" s="80">
        <f t="shared" si="86"/>
        <v>0</v>
      </c>
      <c r="F228" s="49">
        <f t="shared" si="86"/>
        <v>604000</v>
      </c>
    </row>
    <row r="229" spans="1:6" x14ac:dyDescent="0.25">
      <c r="A229" s="50" t="s">
        <v>270</v>
      </c>
      <c r="B229" s="51" t="s">
        <v>269</v>
      </c>
      <c r="C229" s="43"/>
      <c r="D229" s="49">
        <f>D230</f>
        <v>604000</v>
      </c>
      <c r="E229" s="80">
        <f t="shared" si="86"/>
        <v>0</v>
      </c>
      <c r="F229" s="49">
        <f t="shared" si="86"/>
        <v>604000</v>
      </c>
    </row>
    <row r="230" spans="1:6" x14ac:dyDescent="0.25">
      <c r="A230" s="54" t="s">
        <v>374</v>
      </c>
      <c r="B230" s="55" t="s">
        <v>452</v>
      </c>
      <c r="C230" s="43"/>
      <c r="D230" s="43">
        <f>D231+D232</f>
        <v>604000</v>
      </c>
      <c r="E230" s="83">
        <f t="shared" ref="E230:F230" si="87">E231+E232</f>
        <v>0</v>
      </c>
      <c r="F230" s="43">
        <f t="shared" si="87"/>
        <v>604000</v>
      </c>
    </row>
    <row r="231" spans="1:6" x14ac:dyDescent="0.25">
      <c r="A231" s="54" t="s">
        <v>595</v>
      </c>
      <c r="B231" s="55"/>
      <c r="C231" s="43">
        <v>200</v>
      </c>
      <c r="D231" s="43">
        <v>512000</v>
      </c>
      <c r="E231" s="79">
        <f t="shared" si="85"/>
        <v>0</v>
      </c>
      <c r="F231" s="79">
        <v>512000</v>
      </c>
    </row>
    <row r="232" spans="1:6" x14ac:dyDescent="0.25">
      <c r="A232" s="54" t="s">
        <v>585</v>
      </c>
      <c r="B232" s="55"/>
      <c r="C232" s="43">
        <v>800</v>
      </c>
      <c r="D232" s="43">
        <v>92000</v>
      </c>
      <c r="E232" s="79">
        <f t="shared" si="85"/>
        <v>0</v>
      </c>
      <c r="F232" s="79">
        <v>92000</v>
      </c>
    </row>
    <row r="233" spans="1:6" ht="29.25" x14ac:dyDescent="0.25">
      <c r="A233" s="44" t="s">
        <v>375</v>
      </c>
      <c r="B233" s="58" t="s">
        <v>271</v>
      </c>
      <c r="C233" s="43"/>
      <c r="D233" s="46">
        <f>D234+D242+D250</f>
        <v>7073804</v>
      </c>
      <c r="E233" s="82">
        <f>E234+E242+E250</f>
        <v>89448.459999999963</v>
      </c>
      <c r="F233" s="46">
        <f>F234+F242+F250</f>
        <v>7163252.46</v>
      </c>
    </row>
    <row r="234" spans="1:6" ht="30" x14ac:dyDescent="0.25">
      <c r="A234" s="50" t="s">
        <v>376</v>
      </c>
      <c r="B234" s="51" t="s">
        <v>272</v>
      </c>
      <c r="C234" s="43"/>
      <c r="D234" s="49">
        <f>D235</f>
        <v>4400000</v>
      </c>
      <c r="E234" s="80">
        <f t="shared" ref="E234:F234" si="88">E235</f>
        <v>0</v>
      </c>
      <c r="F234" s="49">
        <f t="shared" si="88"/>
        <v>4400000</v>
      </c>
    </row>
    <row r="235" spans="1:6" x14ac:dyDescent="0.25">
      <c r="A235" s="50" t="s">
        <v>451</v>
      </c>
      <c r="B235" s="51" t="s">
        <v>273</v>
      </c>
      <c r="C235" s="43"/>
      <c r="D235" s="49">
        <f>D236+D238+D240</f>
        <v>4400000</v>
      </c>
      <c r="E235" s="80">
        <f>E236+E238+E240</f>
        <v>0</v>
      </c>
      <c r="F235" s="49">
        <f t="shared" ref="F235" si="89">F236+F238+F240</f>
        <v>4400000</v>
      </c>
    </row>
    <row r="236" spans="1:6" ht="36" customHeight="1" x14ac:dyDescent="0.25">
      <c r="A236" s="54" t="s">
        <v>618</v>
      </c>
      <c r="B236" s="55" t="s">
        <v>454</v>
      </c>
      <c r="C236" s="43"/>
      <c r="D236" s="43">
        <f>D237</f>
        <v>2000000</v>
      </c>
      <c r="E236" s="83">
        <f t="shared" ref="E236:F236" si="90">E237</f>
        <v>0</v>
      </c>
      <c r="F236" s="43">
        <f t="shared" si="90"/>
        <v>2000000</v>
      </c>
    </row>
    <row r="237" spans="1:6" x14ac:dyDescent="0.25">
      <c r="A237" s="54" t="s">
        <v>585</v>
      </c>
      <c r="B237" s="55"/>
      <c r="C237" s="43">
        <v>800</v>
      </c>
      <c r="D237" s="43">
        <f>2000000</f>
        <v>2000000</v>
      </c>
      <c r="E237" s="79">
        <f t="shared" si="85"/>
        <v>0</v>
      </c>
      <c r="F237" s="79">
        <v>2000000</v>
      </c>
    </row>
    <row r="238" spans="1:6" x14ac:dyDescent="0.25">
      <c r="A238" s="54" t="s">
        <v>377</v>
      </c>
      <c r="B238" s="55" t="s">
        <v>455</v>
      </c>
      <c r="C238" s="43"/>
      <c r="D238" s="43">
        <f>D239</f>
        <v>400000</v>
      </c>
      <c r="E238" s="83">
        <f t="shared" ref="E238:F238" si="91">E239</f>
        <v>0</v>
      </c>
      <c r="F238" s="43">
        <f t="shared" si="91"/>
        <v>400000</v>
      </c>
    </row>
    <row r="239" spans="1:6" x14ac:dyDescent="0.25">
      <c r="A239" s="54" t="s">
        <v>585</v>
      </c>
      <c r="B239" s="55"/>
      <c r="C239" s="43">
        <v>800</v>
      </c>
      <c r="D239" s="43">
        <v>400000</v>
      </c>
      <c r="E239" s="79">
        <f t="shared" si="85"/>
        <v>0</v>
      </c>
      <c r="F239" s="79">
        <v>400000</v>
      </c>
    </row>
    <row r="240" spans="1:6" x14ac:dyDescent="0.25">
      <c r="A240" s="54" t="s">
        <v>378</v>
      </c>
      <c r="B240" s="55" t="s">
        <v>456</v>
      </c>
      <c r="C240" s="43"/>
      <c r="D240" s="43">
        <f>D241</f>
        <v>2000000</v>
      </c>
      <c r="E240" s="83">
        <f t="shared" ref="E240:F240" si="92">E241</f>
        <v>0</v>
      </c>
      <c r="F240" s="43">
        <f t="shared" si="92"/>
        <v>2000000</v>
      </c>
    </row>
    <row r="241" spans="1:6" x14ac:dyDescent="0.25">
      <c r="A241" s="54" t="s">
        <v>595</v>
      </c>
      <c r="B241" s="55"/>
      <c r="C241" s="43">
        <v>200</v>
      </c>
      <c r="D241" s="43">
        <v>2000000</v>
      </c>
      <c r="E241" s="79">
        <f t="shared" si="85"/>
        <v>0</v>
      </c>
      <c r="F241" s="79">
        <v>2000000</v>
      </c>
    </row>
    <row r="242" spans="1:6" ht="30" x14ac:dyDescent="0.25">
      <c r="A242" s="50" t="s">
        <v>379</v>
      </c>
      <c r="B242" s="51" t="s">
        <v>274</v>
      </c>
      <c r="C242" s="43"/>
      <c r="D242" s="49">
        <f>D247</f>
        <v>1500000</v>
      </c>
      <c r="E242" s="49">
        <f>E247+E243</f>
        <v>-1050000</v>
      </c>
      <c r="F242" s="49">
        <f>F247+F243</f>
        <v>450000</v>
      </c>
    </row>
    <row r="243" spans="1:6" x14ac:dyDescent="0.25">
      <c r="A243" s="50" t="s">
        <v>652</v>
      </c>
      <c r="B243" s="51" t="s">
        <v>653</v>
      </c>
      <c r="C243" s="43"/>
      <c r="D243" s="49"/>
      <c r="E243" s="57">
        <f>E244</f>
        <v>300000</v>
      </c>
      <c r="F243" s="49">
        <f>F244</f>
        <v>300000</v>
      </c>
    </row>
    <row r="244" spans="1:6" x14ac:dyDescent="0.25">
      <c r="A244" s="54" t="s">
        <v>654</v>
      </c>
      <c r="B244" s="51" t="s">
        <v>655</v>
      </c>
      <c r="C244" s="43"/>
      <c r="D244" s="49"/>
      <c r="E244" s="57">
        <f>E245+E246</f>
        <v>300000</v>
      </c>
      <c r="F244" s="49">
        <f>F245+F246</f>
        <v>300000</v>
      </c>
    </row>
    <row r="245" spans="1:6" x14ac:dyDescent="0.25">
      <c r="A245" s="54" t="s">
        <v>595</v>
      </c>
      <c r="B245" s="51"/>
      <c r="C245" s="43">
        <v>200</v>
      </c>
      <c r="D245" s="49"/>
      <c r="E245" s="57">
        <f>F245-D245</f>
        <v>100000</v>
      </c>
      <c r="F245" s="49">
        <v>100000</v>
      </c>
    </row>
    <row r="246" spans="1:6" x14ac:dyDescent="0.25">
      <c r="A246" s="54" t="s">
        <v>656</v>
      </c>
      <c r="B246" s="51"/>
      <c r="C246" s="43">
        <v>400</v>
      </c>
      <c r="D246" s="49"/>
      <c r="E246" s="57">
        <f>F246-D246</f>
        <v>200000</v>
      </c>
      <c r="F246" s="49">
        <v>200000</v>
      </c>
    </row>
    <row r="247" spans="1:6" ht="40.5" customHeight="1" x14ac:dyDescent="0.25">
      <c r="A247" s="50" t="s">
        <v>457</v>
      </c>
      <c r="B247" s="51" t="s">
        <v>437</v>
      </c>
      <c r="C247" s="43"/>
      <c r="D247" s="49">
        <f>D248</f>
        <v>1500000</v>
      </c>
      <c r="E247" s="49">
        <f t="shared" ref="E247:F248" si="93">E248</f>
        <v>-1350000</v>
      </c>
      <c r="F247" s="49">
        <f t="shared" si="93"/>
        <v>150000</v>
      </c>
    </row>
    <row r="248" spans="1:6" ht="20.25" customHeight="1" x14ac:dyDescent="0.25">
      <c r="A248" s="54" t="s">
        <v>657</v>
      </c>
      <c r="B248" s="55" t="s">
        <v>658</v>
      </c>
      <c r="C248" s="43"/>
      <c r="D248" s="43">
        <f>D249</f>
        <v>1500000</v>
      </c>
      <c r="E248" s="43">
        <f t="shared" si="93"/>
        <v>-1350000</v>
      </c>
      <c r="F248" s="43">
        <f t="shared" si="93"/>
        <v>150000</v>
      </c>
    </row>
    <row r="249" spans="1:6" ht="18" customHeight="1" x14ac:dyDescent="0.25">
      <c r="A249" s="54" t="s">
        <v>585</v>
      </c>
      <c r="B249" s="51"/>
      <c r="C249" s="43">
        <v>800</v>
      </c>
      <c r="D249" s="43">
        <v>1500000</v>
      </c>
      <c r="E249" s="79">
        <f>F249-D249</f>
        <v>-1350000</v>
      </c>
      <c r="F249" s="79">
        <v>150000</v>
      </c>
    </row>
    <row r="250" spans="1:6" ht="30" x14ac:dyDescent="0.25">
      <c r="A250" s="50" t="s">
        <v>380</v>
      </c>
      <c r="B250" s="51" t="s">
        <v>275</v>
      </c>
      <c r="C250" s="43"/>
      <c r="D250" s="49">
        <f>D251</f>
        <v>1173804</v>
      </c>
      <c r="E250" s="49">
        <f t="shared" ref="E250:F251" si="94">E251</f>
        <v>1139448.46</v>
      </c>
      <c r="F250" s="49">
        <f t="shared" si="94"/>
        <v>2313252.46</v>
      </c>
    </row>
    <row r="251" spans="1:6" ht="30" x14ac:dyDescent="0.25">
      <c r="A251" s="50" t="s">
        <v>458</v>
      </c>
      <c r="B251" s="51" t="s">
        <v>276</v>
      </c>
      <c r="C251" s="56"/>
      <c r="D251" s="49">
        <f>D252</f>
        <v>1173804</v>
      </c>
      <c r="E251" s="49">
        <f t="shared" si="94"/>
        <v>1139448.46</v>
      </c>
      <c r="F251" s="49">
        <f t="shared" si="94"/>
        <v>2313252.46</v>
      </c>
    </row>
    <row r="252" spans="1:6" ht="30" x14ac:dyDescent="0.25">
      <c r="A252" s="54" t="s">
        <v>381</v>
      </c>
      <c r="B252" s="55" t="s">
        <v>459</v>
      </c>
      <c r="C252" s="43"/>
      <c r="D252" s="43">
        <f>D253</f>
        <v>1173804</v>
      </c>
      <c r="E252" s="83">
        <f>E253+E254+E255</f>
        <v>1139448.46</v>
      </c>
      <c r="F252" s="83">
        <f>F253+F254+F255</f>
        <v>2313252.46</v>
      </c>
    </row>
    <row r="253" spans="1:6" x14ac:dyDescent="0.25">
      <c r="A253" s="54" t="s">
        <v>582</v>
      </c>
      <c r="B253" s="55"/>
      <c r="C253" s="43">
        <v>300</v>
      </c>
      <c r="D253" s="43">
        <f>1504556-330752</f>
        <v>1173804</v>
      </c>
      <c r="E253" s="79">
        <f t="shared" si="85"/>
        <v>126196</v>
      </c>
      <c r="F253" s="79">
        <v>1300000</v>
      </c>
    </row>
    <row r="254" spans="1:6" x14ac:dyDescent="0.25">
      <c r="A254" s="54" t="s">
        <v>656</v>
      </c>
      <c r="B254" s="55"/>
      <c r="C254" s="43">
        <v>400</v>
      </c>
      <c r="D254" s="43"/>
      <c r="E254" s="79">
        <f t="shared" si="85"/>
        <v>300000</v>
      </c>
      <c r="F254" s="79">
        <v>300000</v>
      </c>
    </row>
    <row r="255" spans="1:6" x14ac:dyDescent="0.25">
      <c r="A255" s="54" t="s">
        <v>585</v>
      </c>
      <c r="B255" s="55"/>
      <c r="C255" s="43">
        <v>800</v>
      </c>
      <c r="D255" s="43"/>
      <c r="E255" s="79">
        <f t="shared" si="85"/>
        <v>713252.46</v>
      </c>
      <c r="F255" s="79">
        <v>713252.46</v>
      </c>
    </row>
    <row r="256" spans="1:6" ht="29.25" x14ac:dyDescent="0.25">
      <c r="A256" s="44" t="s">
        <v>382</v>
      </c>
      <c r="B256" s="58" t="s">
        <v>277</v>
      </c>
      <c r="C256" s="43"/>
      <c r="D256" s="46">
        <f>D257</f>
        <v>100000</v>
      </c>
      <c r="E256" s="46">
        <f t="shared" ref="E256:F259" si="95">E257</f>
        <v>0</v>
      </c>
      <c r="F256" s="46">
        <f t="shared" si="95"/>
        <v>100000</v>
      </c>
    </row>
    <row r="257" spans="1:6" ht="30" x14ac:dyDescent="0.25">
      <c r="A257" s="50" t="s">
        <v>383</v>
      </c>
      <c r="B257" s="51" t="s">
        <v>417</v>
      </c>
      <c r="C257" s="43"/>
      <c r="D257" s="49">
        <f>D258</f>
        <v>100000</v>
      </c>
      <c r="E257" s="49">
        <f t="shared" si="95"/>
        <v>0</v>
      </c>
      <c r="F257" s="49">
        <f t="shared" si="95"/>
        <v>100000</v>
      </c>
    </row>
    <row r="258" spans="1:6" ht="21.75" customHeight="1" x14ac:dyDescent="0.25">
      <c r="A258" s="50" t="s">
        <v>279</v>
      </c>
      <c r="B258" s="51" t="s">
        <v>278</v>
      </c>
      <c r="C258" s="43"/>
      <c r="D258" s="49">
        <f>D259</f>
        <v>100000</v>
      </c>
      <c r="E258" s="49">
        <f t="shared" si="95"/>
        <v>0</v>
      </c>
      <c r="F258" s="49">
        <f t="shared" si="95"/>
        <v>100000</v>
      </c>
    </row>
    <row r="259" spans="1:6" ht="30" x14ac:dyDescent="0.25">
      <c r="A259" s="54" t="s">
        <v>309</v>
      </c>
      <c r="B259" s="55" t="s">
        <v>460</v>
      </c>
      <c r="C259" s="43"/>
      <c r="D259" s="43">
        <f>D260</f>
        <v>100000</v>
      </c>
      <c r="E259" s="43">
        <f t="shared" si="95"/>
        <v>0</v>
      </c>
      <c r="F259" s="43">
        <f t="shared" si="95"/>
        <v>100000</v>
      </c>
    </row>
    <row r="260" spans="1:6" x14ac:dyDescent="0.25">
      <c r="A260" s="54" t="s">
        <v>585</v>
      </c>
      <c r="B260" s="55"/>
      <c r="C260" s="43">
        <v>800</v>
      </c>
      <c r="D260" s="43">
        <v>100000</v>
      </c>
      <c r="E260" s="79">
        <f t="shared" si="85"/>
        <v>0</v>
      </c>
      <c r="F260" s="79">
        <v>100000</v>
      </c>
    </row>
    <row r="261" spans="1:6" x14ac:dyDescent="0.25">
      <c r="A261" s="44" t="s">
        <v>384</v>
      </c>
      <c r="B261" s="58" t="s">
        <v>418</v>
      </c>
      <c r="C261" s="43"/>
      <c r="D261" s="46">
        <f>D262+D266+D270+D276</f>
        <v>4588000</v>
      </c>
      <c r="E261" s="46">
        <f t="shared" ref="E261:F261" si="96">E262+E266+E270+E276</f>
        <v>700000</v>
      </c>
      <c r="F261" s="46">
        <f t="shared" si="96"/>
        <v>5288000</v>
      </c>
    </row>
    <row r="262" spans="1:6" ht="30" x14ac:dyDescent="0.25">
      <c r="A262" s="50" t="s">
        <v>385</v>
      </c>
      <c r="B262" s="51" t="s">
        <v>419</v>
      </c>
      <c r="C262" s="43"/>
      <c r="D262" s="49">
        <f>D263</f>
        <v>100000</v>
      </c>
      <c r="E262" s="49">
        <f t="shared" ref="E262:F264" si="97">E263</f>
        <v>0</v>
      </c>
      <c r="F262" s="49">
        <f t="shared" si="97"/>
        <v>100000</v>
      </c>
    </row>
    <row r="263" spans="1:6" x14ac:dyDescent="0.25">
      <c r="A263" s="50" t="s">
        <v>461</v>
      </c>
      <c r="B263" s="51" t="s">
        <v>436</v>
      </c>
      <c r="C263" s="43"/>
      <c r="D263" s="49">
        <f>D264</f>
        <v>100000</v>
      </c>
      <c r="E263" s="49">
        <f t="shared" si="97"/>
        <v>0</v>
      </c>
      <c r="F263" s="49">
        <f t="shared" si="97"/>
        <v>100000</v>
      </c>
    </row>
    <row r="264" spans="1:6" x14ac:dyDescent="0.25">
      <c r="A264" s="54" t="s">
        <v>386</v>
      </c>
      <c r="B264" s="55" t="s">
        <v>471</v>
      </c>
      <c r="C264" s="43"/>
      <c r="D264" s="43">
        <f>D265</f>
        <v>100000</v>
      </c>
      <c r="E264" s="43">
        <f t="shared" si="97"/>
        <v>0</v>
      </c>
      <c r="F264" s="43">
        <f t="shared" si="97"/>
        <v>100000</v>
      </c>
    </row>
    <row r="265" spans="1:6" x14ac:dyDescent="0.25">
      <c r="A265" s="54" t="s">
        <v>583</v>
      </c>
      <c r="B265" s="55"/>
      <c r="C265" s="43">
        <v>200</v>
      </c>
      <c r="D265" s="43">
        <v>100000</v>
      </c>
      <c r="E265" s="79">
        <f t="shared" si="85"/>
        <v>0</v>
      </c>
      <c r="F265" s="79">
        <v>100000</v>
      </c>
    </row>
    <row r="266" spans="1:6" ht="30" x14ac:dyDescent="0.25">
      <c r="A266" s="50" t="s">
        <v>387</v>
      </c>
      <c r="B266" s="51" t="s">
        <v>420</v>
      </c>
      <c r="C266" s="43"/>
      <c r="D266" s="49">
        <f>D267</f>
        <v>300000</v>
      </c>
      <c r="E266" s="49">
        <f t="shared" ref="E266:F268" si="98">E267</f>
        <v>0</v>
      </c>
      <c r="F266" s="49">
        <f t="shared" si="98"/>
        <v>300000</v>
      </c>
    </row>
    <row r="267" spans="1:6" ht="30" x14ac:dyDescent="0.25">
      <c r="A267" s="50" t="s">
        <v>463</v>
      </c>
      <c r="B267" s="51" t="s">
        <v>462</v>
      </c>
      <c r="C267" s="43"/>
      <c r="D267" s="49">
        <f>D268</f>
        <v>300000</v>
      </c>
      <c r="E267" s="49">
        <f t="shared" si="98"/>
        <v>0</v>
      </c>
      <c r="F267" s="49">
        <f t="shared" si="98"/>
        <v>300000</v>
      </c>
    </row>
    <row r="268" spans="1:6" x14ac:dyDescent="0.25">
      <c r="A268" s="54" t="s">
        <v>310</v>
      </c>
      <c r="B268" s="55" t="s">
        <v>472</v>
      </c>
      <c r="C268" s="43"/>
      <c r="D268" s="43">
        <f>D269</f>
        <v>300000</v>
      </c>
      <c r="E268" s="43">
        <f t="shared" si="98"/>
        <v>0</v>
      </c>
      <c r="F268" s="43">
        <f t="shared" si="98"/>
        <v>300000</v>
      </c>
    </row>
    <row r="269" spans="1:6" x14ac:dyDescent="0.25">
      <c r="A269" s="54" t="s">
        <v>583</v>
      </c>
      <c r="B269" s="55"/>
      <c r="C269" s="43">
        <v>200</v>
      </c>
      <c r="D269" s="43">
        <v>300000</v>
      </c>
      <c r="E269" s="79">
        <f t="shared" si="85"/>
        <v>0</v>
      </c>
      <c r="F269" s="79">
        <v>300000</v>
      </c>
    </row>
    <row r="270" spans="1:6" x14ac:dyDescent="0.25">
      <c r="A270" s="50" t="s">
        <v>388</v>
      </c>
      <c r="B270" s="51" t="s">
        <v>421</v>
      </c>
      <c r="C270" s="43"/>
      <c r="D270" s="49">
        <f>D271</f>
        <v>1188000</v>
      </c>
      <c r="E270" s="49">
        <f t="shared" ref="E270:F271" si="99">E271</f>
        <v>0</v>
      </c>
      <c r="F270" s="49">
        <f t="shared" si="99"/>
        <v>1188000</v>
      </c>
    </row>
    <row r="271" spans="1:6" ht="30" x14ac:dyDescent="0.25">
      <c r="A271" s="50" t="s">
        <v>465</v>
      </c>
      <c r="B271" s="51" t="s">
        <v>464</v>
      </c>
      <c r="C271" s="43"/>
      <c r="D271" s="49">
        <f>D272</f>
        <v>1188000</v>
      </c>
      <c r="E271" s="49">
        <f t="shared" si="99"/>
        <v>0</v>
      </c>
      <c r="F271" s="49">
        <f t="shared" si="99"/>
        <v>1188000</v>
      </c>
    </row>
    <row r="272" spans="1:6" ht="26.25" customHeight="1" x14ac:dyDescent="0.25">
      <c r="A272" s="54" t="s">
        <v>389</v>
      </c>
      <c r="B272" s="55" t="s">
        <v>466</v>
      </c>
      <c r="C272" s="43"/>
      <c r="D272" s="43">
        <f>D273+D274+D275</f>
        <v>1188000</v>
      </c>
      <c r="E272" s="43">
        <f t="shared" ref="E272:F272" si="100">E273+E274+E275</f>
        <v>0</v>
      </c>
      <c r="F272" s="43">
        <f t="shared" si="100"/>
        <v>1188000</v>
      </c>
    </row>
    <row r="273" spans="1:6" ht="26.25" customHeight="1" x14ac:dyDescent="0.25">
      <c r="A273" s="54" t="s">
        <v>584</v>
      </c>
      <c r="B273" s="55"/>
      <c r="C273" s="43">
        <v>100</v>
      </c>
      <c r="D273" s="43">
        <v>555800</v>
      </c>
      <c r="E273" s="79">
        <f t="shared" si="85"/>
        <v>500</v>
      </c>
      <c r="F273" s="79">
        <v>556300</v>
      </c>
    </row>
    <row r="274" spans="1:6" ht="18.75" customHeight="1" x14ac:dyDescent="0.25">
      <c r="A274" s="54" t="s">
        <v>583</v>
      </c>
      <c r="B274" s="55"/>
      <c r="C274" s="43">
        <v>200</v>
      </c>
      <c r="D274" s="43">
        <v>566200</v>
      </c>
      <c r="E274" s="79">
        <f t="shared" si="85"/>
        <v>-500</v>
      </c>
      <c r="F274" s="79">
        <v>565700</v>
      </c>
    </row>
    <row r="275" spans="1:6" ht="17.25" customHeight="1" x14ac:dyDescent="0.25">
      <c r="A275" s="54" t="s">
        <v>585</v>
      </c>
      <c r="B275" s="55"/>
      <c r="C275" s="43">
        <v>800</v>
      </c>
      <c r="D275" s="43">
        <v>66000</v>
      </c>
      <c r="E275" s="79">
        <f t="shared" si="85"/>
        <v>0</v>
      </c>
      <c r="F275" s="79">
        <v>66000</v>
      </c>
    </row>
    <row r="276" spans="1:6" x14ac:dyDescent="0.25">
      <c r="A276" s="50" t="s">
        <v>392</v>
      </c>
      <c r="B276" s="51" t="s">
        <v>422</v>
      </c>
      <c r="C276" s="43"/>
      <c r="D276" s="49">
        <f>D277</f>
        <v>3000000</v>
      </c>
      <c r="E276" s="49">
        <f>E277</f>
        <v>700000</v>
      </c>
      <c r="F276" s="49">
        <f t="shared" ref="E276:F277" si="101">F277</f>
        <v>3700000</v>
      </c>
    </row>
    <row r="277" spans="1:6" ht="30" x14ac:dyDescent="0.25">
      <c r="A277" s="50" t="s">
        <v>468</v>
      </c>
      <c r="B277" s="51" t="s">
        <v>467</v>
      </c>
      <c r="C277" s="43"/>
      <c r="D277" s="49">
        <f>D278</f>
        <v>3000000</v>
      </c>
      <c r="E277" s="49">
        <f t="shared" si="101"/>
        <v>700000</v>
      </c>
      <c r="F277" s="49">
        <f t="shared" si="101"/>
        <v>3700000</v>
      </c>
    </row>
    <row r="278" spans="1:6" ht="30" x14ac:dyDescent="0.25">
      <c r="A278" s="54" t="s">
        <v>393</v>
      </c>
      <c r="B278" s="55" t="s">
        <v>470</v>
      </c>
      <c r="C278" s="43"/>
      <c r="D278" s="43">
        <f>D279+D280+D281</f>
        <v>3000000</v>
      </c>
      <c r="E278" s="43">
        <f t="shared" ref="E278:F278" si="102">E279+E280+E281</f>
        <v>700000</v>
      </c>
      <c r="F278" s="43">
        <f t="shared" si="102"/>
        <v>3700000</v>
      </c>
    </row>
    <row r="279" spans="1:6" ht="36" customHeight="1" x14ac:dyDescent="0.25">
      <c r="A279" s="54" t="s">
        <v>584</v>
      </c>
      <c r="B279" s="55"/>
      <c r="C279" s="43">
        <v>100</v>
      </c>
      <c r="D279" s="43">
        <v>2111439</v>
      </c>
      <c r="E279" s="79">
        <f t="shared" si="85"/>
        <v>0</v>
      </c>
      <c r="F279" s="79">
        <v>2111439</v>
      </c>
    </row>
    <row r="280" spans="1:6" x14ac:dyDescent="0.25">
      <c r="A280" s="54" t="s">
        <v>583</v>
      </c>
      <c r="B280" s="55"/>
      <c r="C280" s="43">
        <v>200</v>
      </c>
      <c r="D280" s="43">
        <v>764961</v>
      </c>
      <c r="E280" s="79">
        <f t="shared" si="85"/>
        <v>700000</v>
      </c>
      <c r="F280" s="79">
        <v>1464961</v>
      </c>
    </row>
    <row r="281" spans="1:6" x14ac:dyDescent="0.25">
      <c r="A281" s="54" t="s">
        <v>585</v>
      </c>
      <c r="B281" s="55"/>
      <c r="C281" s="43">
        <v>800</v>
      </c>
      <c r="D281" s="43">
        <v>123600</v>
      </c>
      <c r="E281" s="79">
        <f t="shared" si="85"/>
        <v>0</v>
      </c>
      <c r="F281" s="79">
        <v>123600</v>
      </c>
    </row>
    <row r="282" spans="1:6" x14ac:dyDescent="0.25">
      <c r="A282" s="44" t="s">
        <v>30</v>
      </c>
      <c r="B282" s="58" t="s">
        <v>494</v>
      </c>
      <c r="C282" s="43"/>
      <c r="D282" s="46">
        <f>D283</f>
        <v>1500000</v>
      </c>
      <c r="E282" s="46">
        <f>E283</f>
        <v>100000</v>
      </c>
      <c r="F282" s="46">
        <f t="shared" ref="E282:F285" si="103">F283</f>
        <v>1600000</v>
      </c>
    </row>
    <row r="283" spans="1:6" ht="30" x14ac:dyDescent="0.25">
      <c r="A283" s="50" t="s">
        <v>496</v>
      </c>
      <c r="B283" s="51" t="s">
        <v>495</v>
      </c>
      <c r="C283" s="43"/>
      <c r="D283" s="49">
        <f>D284</f>
        <v>1500000</v>
      </c>
      <c r="E283" s="49">
        <f t="shared" si="103"/>
        <v>100000</v>
      </c>
      <c r="F283" s="49">
        <f t="shared" si="103"/>
        <v>1600000</v>
      </c>
    </row>
    <row r="284" spans="1:6" x14ac:dyDescent="0.25">
      <c r="A284" s="50" t="s">
        <v>80</v>
      </c>
      <c r="B284" s="51" t="s">
        <v>498</v>
      </c>
      <c r="C284" s="49"/>
      <c r="D284" s="49">
        <f>D285</f>
        <v>1500000</v>
      </c>
      <c r="E284" s="80">
        <f>E285+E287+E289+E291</f>
        <v>100000</v>
      </c>
      <c r="F284" s="80">
        <f>F285+F287+F289+F291</f>
        <v>1600000</v>
      </c>
    </row>
    <row r="285" spans="1:6" x14ac:dyDescent="0.25">
      <c r="A285" s="67" t="s">
        <v>497</v>
      </c>
      <c r="B285" s="55" t="s">
        <v>499</v>
      </c>
      <c r="C285" s="43"/>
      <c r="D285" s="43">
        <f>D286</f>
        <v>1500000</v>
      </c>
      <c r="E285" s="43">
        <f t="shared" si="103"/>
        <v>-1100000</v>
      </c>
      <c r="F285" s="43">
        <f t="shared" si="103"/>
        <v>400000</v>
      </c>
    </row>
    <row r="286" spans="1:6" x14ac:dyDescent="0.25">
      <c r="A286" s="54" t="s">
        <v>581</v>
      </c>
      <c r="B286" s="55"/>
      <c r="C286" s="43">
        <v>600</v>
      </c>
      <c r="D286" s="43">
        <v>1500000</v>
      </c>
      <c r="E286" s="79">
        <f t="shared" si="85"/>
        <v>-1100000</v>
      </c>
      <c r="F286" s="79">
        <v>400000</v>
      </c>
    </row>
    <row r="287" spans="1:6" ht="15" customHeight="1" x14ac:dyDescent="0.25">
      <c r="A287" s="54" t="s">
        <v>659</v>
      </c>
      <c r="B287" s="55" t="s">
        <v>660</v>
      </c>
      <c r="C287" s="43"/>
      <c r="D287" s="43"/>
      <c r="E287" s="79">
        <f t="shared" si="85"/>
        <v>400000</v>
      </c>
      <c r="F287" s="79">
        <f>F288</f>
        <v>400000</v>
      </c>
    </row>
    <row r="288" spans="1:6" x14ac:dyDescent="0.25">
      <c r="A288" s="54" t="s">
        <v>581</v>
      </c>
      <c r="B288" s="55"/>
      <c r="C288" s="43">
        <v>600</v>
      </c>
      <c r="D288" s="43"/>
      <c r="E288" s="79">
        <f t="shared" si="85"/>
        <v>400000</v>
      </c>
      <c r="F288" s="79">
        <v>400000</v>
      </c>
    </row>
    <row r="289" spans="1:6" ht="15" customHeight="1" x14ac:dyDescent="0.25">
      <c r="A289" s="54" t="s">
        <v>661</v>
      </c>
      <c r="B289" s="55" t="s">
        <v>662</v>
      </c>
      <c r="C289" s="43"/>
      <c r="D289" s="43"/>
      <c r="E289" s="79">
        <f t="shared" si="85"/>
        <v>400000</v>
      </c>
      <c r="F289" s="79">
        <f>F290</f>
        <v>400000</v>
      </c>
    </row>
    <row r="290" spans="1:6" x14ac:dyDescent="0.25">
      <c r="A290" s="54" t="s">
        <v>581</v>
      </c>
      <c r="B290" s="55"/>
      <c r="C290" s="43">
        <v>600</v>
      </c>
      <c r="D290" s="43"/>
      <c r="E290" s="79">
        <f t="shared" si="85"/>
        <v>400000</v>
      </c>
      <c r="F290" s="79">
        <v>400000</v>
      </c>
    </row>
    <row r="291" spans="1:6" ht="17.25" customHeight="1" x14ac:dyDescent="0.25">
      <c r="A291" s="54" t="s">
        <v>663</v>
      </c>
      <c r="B291" s="55" t="s">
        <v>664</v>
      </c>
      <c r="C291" s="43"/>
      <c r="D291" s="43"/>
      <c r="E291" s="79">
        <f t="shared" si="85"/>
        <v>400000</v>
      </c>
      <c r="F291" s="79">
        <f>F292</f>
        <v>400000</v>
      </c>
    </row>
    <row r="292" spans="1:6" x14ac:dyDescent="0.25">
      <c r="A292" s="54" t="s">
        <v>581</v>
      </c>
      <c r="B292" s="55"/>
      <c r="C292" s="43">
        <v>600</v>
      </c>
      <c r="D292" s="43"/>
      <c r="E292" s="79">
        <f t="shared" si="85"/>
        <v>400000</v>
      </c>
      <c r="F292" s="79">
        <v>400000</v>
      </c>
    </row>
    <row r="293" spans="1:6" ht="40.5" customHeight="1" x14ac:dyDescent="0.25">
      <c r="A293" s="44" t="s">
        <v>394</v>
      </c>
      <c r="B293" s="58" t="s">
        <v>280</v>
      </c>
      <c r="C293" s="43"/>
      <c r="D293" s="46">
        <f>D294+D310</f>
        <v>24703200</v>
      </c>
      <c r="E293" s="46">
        <f>E294+E310</f>
        <v>-12196405.059999999</v>
      </c>
      <c r="F293" s="46">
        <f>F294+F310</f>
        <v>12506794.939999999</v>
      </c>
    </row>
    <row r="294" spans="1:6" ht="30" x14ac:dyDescent="0.25">
      <c r="A294" s="50" t="s">
        <v>423</v>
      </c>
      <c r="B294" s="51" t="s">
        <v>281</v>
      </c>
      <c r="C294" s="60"/>
      <c r="D294" s="68">
        <f>D295</f>
        <v>21159000</v>
      </c>
      <c r="E294" s="68">
        <f t="shared" ref="E294:F294" si="104">E295</f>
        <v>-12196405.059999999</v>
      </c>
      <c r="F294" s="68">
        <f t="shared" si="104"/>
        <v>8962594.9399999995</v>
      </c>
    </row>
    <row r="295" spans="1:6" ht="30" x14ac:dyDescent="0.25">
      <c r="A295" s="50" t="s">
        <v>469</v>
      </c>
      <c r="B295" s="51" t="s">
        <v>282</v>
      </c>
      <c r="C295" s="60"/>
      <c r="D295" s="68">
        <f>D296+D300+D304+D308</f>
        <v>21159000</v>
      </c>
      <c r="E295" s="80">
        <f>E296+E300+E302+E308+E304</f>
        <v>-12196405.059999999</v>
      </c>
      <c r="F295" s="68">
        <f>F296+F300+F302+F308+F304</f>
        <v>8962594.9399999995</v>
      </c>
    </row>
    <row r="296" spans="1:6" ht="37.5" customHeight="1" x14ac:dyDescent="0.25">
      <c r="A296" s="54" t="s">
        <v>311</v>
      </c>
      <c r="B296" s="55" t="s">
        <v>473</v>
      </c>
      <c r="C296" s="43"/>
      <c r="D296" s="43">
        <f>D297+D298</f>
        <v>2566388.7999999998</v>
      </c>
      <c r="E296" s="43">
        <f>E297+E298</f>
        <v>250989.5399999998</v>
      </c>
      <c r="F296" s="43">
        <f>F297+F298</f>
        <v>2817378.34</v>
      </c>
    </row>
    <row r="297" spans="1:6" ht="28.5" customHeight="1" x14ac:dyDescent="0.25">
      <c r="A297" s="54" t="s">
        <v>583</v>
      </c>
      <c r="B297" s="55"/>
      <c r="C297" s="43">
        <v>200</v>
      </c>
      <c r="D297" s="43">
        <v>1966388.8</v>
      </c>
      <c r="E297" s="79">
        <f t="shared" si="85"/>
        <v>850989.5399999998</v>
      </c>
      <c r="F297" s="79">
        <v>2817378.34</v>
      </c>
    </row>
    <row r="298" spans="1:6" ht="17.25" customHeight="1" x14ac:dyDescent="0.25">
      <c r="A298" s="54" t="s">
        <v>585</v>
      </c>
      <c r="B298" s="55"/>
      <c r="C298" s="43">
        <v>800</v>
      </c>
      <c r="D298" s="43">
        <v>600000</v>
      </c>
      <c r="E298" s="79">
        <f t="shared" si="85"/>
        <v>-600000</v>
      </c>
      <c r="F298" s="79"/>
    </row>
    <row r="299" spans="1:6" ht="17.25" hidden="1" customHeight="1" x14ac:dyDescent="0.25">
      <c r="A299" s="54"/>
      <c r="B299" s="55"/>
      <c r="C299" s="43"/>
      <c r="D299" s="43"/>
      <c r="E299" s="79"/>
      <c r="F299" s="79"/>
    </row>
    <row r="300" spans="1:6" ht="30" x14ac:dyDescent="0.25">
      <c r="A300" s="54" t="s">
        <v>395</v>
      </c>
      <c r="B300" s="55" t="s">
        <v>433</v>
      </c>
      <c r="C300" s="43"/>
      <c r="D300" s="43">
        <f>D301</f>
        <v>2549611.2000000002</v>
      </c>
      <c r="E300" s="43">
        <f t="shared" ref="E300:F300" si="105">E301</f>
        <v>0</v>
      </c>
      <c r="F300" s="43">
        <f t="shared" si="105"/>
        <v>2549611.2000000002</v>
      </c>
    </row>
    <row r="301" spans="1:6" ht="15.75" customHeight="1" x14ac:dyDescent="0.25">
      <c r="A301" s="54" t="s">
        <v>586</v>
      </c>
      <c r="B301" s="70"/>
      <c r="C301" s="43">
        <v>500</v>
      </c>
      <c r="D301" s="43">
        <v>2549611.2000000002</v>
      </c>
      <c r="E301" s="79">
        <f t="shared" si="85"/>
        <v>0</v>
      </c>
      <c r="F301" s="79">
        <v>2549611.2000000002</v>
      </c>
    </row>
    <row r="302" spans="1:6" hidden="1" x14ac:dyDescent="0.25">
      <c r="A302" s="54" t="s">
        <v>396</v>
      </c>
      <c r="B302" s="70" t="s">
        <v>434</v>
      </c>
      <c r="C302" s="56"/>
      <c r="D302" s="43">
        <f>D303</f>
        <v>0</v>
      </c>
      <c r="E302" s="79">
        <f t="shared" si="85"/>
        <v>0</v>
      </c>
      <c r="F302" s="43">
        <f t="shared" ref="F302" si="106">F303</f>
        <v>0</v>
      </c>
    </row>
    <row r="303" spans="1:6" ht="0.75" hidden="1" customHeight="1" x14ac:dyDescent="0.25">
      <c r="A303" s="54"/>
      <c r="B303" s="70"/>
      <c r="C303" s="56"/>
      <c r="D303" s="43"/>
      <c r="E303" s="79">
        <f t="shared" ref="E303:E307" si="107">F303-D303</f>
        <v>0</v>
      </c>
      <c r="F303" s="79"/>
    </row>
    <row r="304" spans="1:6" ht="17.25" customHeight="1" x14ac:dyDescent="0.25">
      <c r="A304" s="54" t="s">
        <v>675</v>
      </c>
      <c r="B304" s="70" t="s">
        <v>434</v>
      </c>
      <c r="C304" s="85"/>
      <c r="D304" s="43">
        <f>D305</f>
        <v>12296000</v>
      </c>
      <c r="E304" s="43">
        <f>E305</f>
        <v>-8700394.5999999996</v>
      </c>
      <c r="F304" s="43">
        <f t="shared" ref="F304" si="108">F305</f>
        <v>3595605.4</v>
      </c>
    </row>
    <row r="305" spans="1:6" ht="21.75" customHeight="1" x14ac:dyDescent="0.25">
      <c r="A305" s="54" t="s">
        <v>583</v>
      </c>
      <c r="B305" s="70"/>
      <c r="C305" s="85">
        <v>200</v>
      </c>
      <c r="D305" s="43">
        <v>12296000</v>
      </c>
      <c r="E305" s="79">
        <f t="shared" si="107"/>
        <v>-8700394.5999999996</v>
      </c>
      <c r="F305" s="79">
        <v>3595605.4</v>
      </c>
    </row>
    <row r="306" spans="1:6" ht="0.75" customHeight="1" x14ac:dyDescent="0.25">
      <c r="A306" s="54" t="s">
        <v>681</v>
      </c>
      <c r="B306" s="70" t="s">
        <v>537</v>
      </c>
      <c r="C306" s="85"/>
      <c r="D306" s="43">
        <f>D307</f>
        <v>0</v>
      </c>
      <c r="E306" s="79">
        <f t="shared" si="107"/>
        <v>0</v>
      </c>
      <c r="F306" s="79"/>
    </row>
    <row r="307" spans="1:6" ht="25.5" hidden="1" customHeight="1" x14ac:dyDescent="0.25">
      <c r="A307" s="54" t="s">
        <v>583</v>
      </c>
      <c r="B307" s="70"/>
      <c r="C307" s="85">
        <v>200</v>
      </c>
      <c r="D307" s="43"/>
      <c r="E307" s="79">
        <f t="shared" si="107"/>
        <v>0</v>
      </c>
      <c r="F307" s="79"/>
    </row>
    <row r="308" spans="1:6" ht="27.75" customHeight="1" x14ac:dyDescent="0.25">
      <c r="A308" s="54" t="s">
        <v>536</v>
      </c>
      <c r="B308" s="55" t="s">
        <v>537</v>
      </c>
      <c r="C308" s="56"/>
      <c r="D308" s="43">
        <f>D309</f>
        <v>3747000</v>
      </c>
      <c r="E308" s="43">
        <f t="shared" ref="E308:F308" si="109">E309</f>
        <v>-3747000</v>
      </c>
      <c r="F308" s="43">
        <f t="shared" si="109"/>
        <v>0</v>
      </c>
    </row>
    <row r="309" spans="1:6" ht="23.25" customHeight="1" x14ac:dyDescent="0.25">
      <c r="A309" s="54" t="s">
        <v>583</v>
      </c>
      <c r="B309" s="55"/>
      <c r="C309" s="56">
        <v>200</v>
      </c>
      <c r="D309" s="43">
        <v>3747000</v>
      </c>
      <c r="E309" s="79">
        <f t="shared" ref="E309:E382" si="110">F309-D309</f>
        <v>-3747000</v>
      </c>
      <c r="F309" s="79"/>
    </row>
    <row r="310" spans="1:6" ht="30" x14ac:dyDescent="0.25">
      <c r="A310" s="50" t="s">
        <v>397</v>
      </c>
      <c r="B310" s="51" t="s">
        <v>283</v>
      </c>
      <c r="C310" s="43"/>
      <c r="D310" s="49">
        <f>D311+D314</f>
        <v>3544200</v>
      </c>
      <c r="E310" s="80">
        <f t="shared" ref="E310:F310" si="111">E311+E314</f>
        <v>0</v>
      </c>
      <c r="F310" s="49">
        <f t="shared" si="111"/>
        <v>3544200</v>
      </c>
    </row>
    <row r="311" spans="1:6" x14ac:dyDescent="0.25">
      <c r="A311" s="50" t="s">
        <v>474</v>
      </c>
      <c r="B311" s="51" t="s">
        <v>284</v>
      </c>
      <c r="C311" s="43"/>
      <c r="D311" s="49">
        <f>D312</f>
        <v>3500000</v>
      </c>
      <c r="E311" s="80">
        <f t="shared" ref="E311:F312" si="112">E312</f>
        <v>0</v>
      </c>
      <c r="F311" s="49">
        <f t="shared" si="112"/>
        <v>3500000</v>
      </c>
    </row>
    <row r="312" spans="1:6" ht="30" x14ac:dyDescent="0.25">
      <c r="A312" s="54" t="s">
        <v>312</v>
      </c>
      <c r="B312" s="55" t="s">
        <v>475</v>
      </c>
      <c r="C312" s="43"/>
      <c r="D312" s="43">
        <f>D313</f>
        <v>3500000</v>
      </c>
      <c r="E312" s="83">
        <f t="shared" si="112"/>
        <v>0</v>
      </c>
      <c r="F312" s="43">
        <f t="shared" si="112"/>
        <v>3500000</v>
      </c>
    </row>
    <row r="313" spans="1:6" x14ac:dyDescent="0.25">
      <c r="A313" s="54" t="s">
        <v>585</v>
      </c>
      <c r="B313" s="55"/>
      <c r="C313" s="43">
        <v>800</v>
      </c>
      <c r="D313" s="43">
        <v>3500000</v>
      </c>
      <c r="E313" s="79">
        <f t="shared" si="110"/>
        <v>0</v>
      </c>
      <c r="F313" s="79">
        <v>3500000</v>
      </c>
    </row>
    <row r="314" spans="1:6" ht="30" x14ac:dyDescent="0.25">
      <c r="A314" s="50" t="s">
        <v>491</v>
      </c>
      <c r="B314" s="51" t="s">
        <v>285</v>
      </c>
      <c r="C314" s="56"/>
      <c r="D314" s="49">
        <f>D315+D317</f>
        <v>44200</v>
      </c>
      <c r="E314" s="80">
        <f t="shared" ref="E314:F314" si="113">E315+E317</f>
        <v>0</v>
      </c>
      <c r="F314" s="49">
        <f t="shared" si="113"/>
        <v>44200</v>
      </c>
    </row>
    <row r="315" spans="1:6" ht="30" x14ac:dyDescent="0.25">
      <c r="A315" s="54" t="s">
        <v>398</v>
      </c>
      <c r="B315" s="55" t="s">
        <v>492</v>
      </c>
      <c r="C315" s="56"/>
      <c r="D315" s="43">
        <f>D316</f>
        <v>200</v>
      </c>
      <c r="E315" s="83">
        <f t="shared" ref="E315:F315" si="114">E316</f>
        <v>0</v>
      </c>
      <c r="F315" s="43">
        <f t="shared" si="114"/>
        <v>200</v>
      </c>
    </row>
    <row r="316" spans="1:6" x14ac:dyDescent="0.25">
      <c r="A316" s="54" t="s">
        <v>585</v>
      </c>
      <c r="B316" s="55"/>
      <c r="C316" s="56">
        <v>800</v>
      </c>
      <c r="D316" s="43">
        <v>200</v>
      </c>
      <c r="E316" s="79">
        <f t="shared" si="110"/>
        <v>0</v>
      </c>
      <c r="F316" s="79">
        <v>200</v>
      </c>
    </row>
    <row r="317" spans="1:6" ht="30" x14ac:dyDescent="0.25">
      <c r="A317" s="54" t="s">
        <v>399</v>
      </c>
      <c r="B317" s="55" t="s">
        <v>493</v>
      </c>
      <c r="C317" s="56"/>
      <c r="D317" s="43">
        <f>D318</f>
        <v>44000</v>
      </c>
      <c r="E317" s="83">
        <f t="shared" ref="E317:F317" si="115">E318</f>
        <v>0</v>
      </c>
      <c r="F317" s="43">
        <f t="shared" si="115"/>
        <v>44000</v>
      </c>
    </row>
    <row r="318" spans="1:6" x14ac:dyDescent="0.25">
      <c r="A318" s="54" t="s">
        <v>585</v>
      </c>
      <c r="B318" s="55"/>
      <c r="C318" s="56">
        <v>800</v>
      </c>
      <c r="D318" s="43">
        <f>31000+13000</f>
        <v>44000</v>
      </c>
      <c r="E318" s="79">
        <f t="shared" si="110"/>
        <v>0</v>
      </c>
      <c r="F318" s="79">
        <v>44000</v>
      </c>
    </row>
    <row r="319" spans="1:6" x14ac:dyDescent="0.25">
      <c r="A319" s="44" t="s">
        <v>400</v>
      </c>
      <c r="B319" s="58" t="s">
        <v>286</v>
      </c>
      <c r="C319" s="43"/>
      <c r="D319" s="46">
        <f>D320+D326+D330</f>
        <v>984300</v>
      </c>
      <c r="E319" s="82">
        <f t="shared" ref="E319:F319" si="116">E320+E326+E330</f>
        <v>0</v>
      </c>
      <c r="F319" s="46">
        <f t="shared" si="116"/>
        <v>984300</v>
      </c>
    </row>
    <row r="320" spans="1:6" ht="30" x14ac:dyDescent="0.25">
      <c r="A320" s="50" t="s">
        <v>401</v>
      </c>
      <c r="B320" s="51" t="s">
        <v>287</v>
      </c>
      <c r="C320" s="43"/>
      <c r="D320" s="49">
        <f>D321</f>
        <v>25000</v>
      </c>
      <c r="E320" s="80">
        <f t="shared" ref="E320:F320" si="117">E321</f>
        <v>0</v>
      </c>
      <c r="F320" s="49">
        <f t="shared" si="117"/>
        <v>25000</v>
      </c>
    </row>
    <row r="321" spans="1:6" ht="32.25" customHeight="1" x14ac:dyDescent="0.25">
      <c r="A321" s="50" t="s">
        <v>291</v>
      </c>
      <c r="B321" s="51" t="s">
        <v>288</v>
      </c>
      <c r="C321" s="43"/>
      <c r="D321" s="49">
        <f>D322+D324</f>
        <v>25000</v>
      </c>
      <c r="E321" s="80">
        <f t="shared" ref="E321:F321" si="118">E322+E324</f>
        <v>0</v>
      </c>
      <c r="F321" s="49">
        <f t="shared" si="118"/>
        <v>25000</v>
      </c>
    </row>
    <row r="322" spans="1:6" ht="30" x14ac:dyDescent="0.25">
      <c r="A322" s="54" t="s">
        <v>313</v>
      </c>
      <c r="B322" s="55" t="s">
        <v>476</v>
      </c>
      <c r="C322" s="43"/>
      <c r="D322" s="43">
        <f>D323</f>
        <v>11300</v>
      </c>
      <c r="E322" s="83">
        <f t="shared" ref="E322:F322" si="119">E323</f>
        <v>0</v>
      </c>
      <c r="F322" s="43">
        <f t="shared" si="119"/>
        <v>11300</v>
      </c>
    </row>
    <row r="323" spans="1:6" x14ac:dyDescent="0.25">
      <c r="A323" s="54" t="s">
        <v>585</v>
      </c>
      <c r="B323" s="55"/>
      <c r="C323" s="43">
        <v>800</v>
      </c>
      <c r="D323" s="43">
        <v>11300</v>
      </c>
      <c r="E323" s="79">
        <f t="shared" si="110"/>
        <v>0</v>
      </c>
      <c r="F323" s="79">
        <v>11300</v>
      </c>
    </row>
    <row r="324" spans="1:6" ht="30" x14ac:dyDescent="0.25">
      <c r="A324" s="54" t="s">
        <v>314</v>
      </c>
      <c r="B324" s="55" t="s">
        <v>477</v>
      </c>
      <c r="C324" s="43"/>
      <c r="D324" s="43">
        <f>D325</f>
        <v>13700</v>
      </c>
      <c r="E324" s="83">
        <f t="shared" ref="E324:F324" si="120">E325</f>
        <v>0</v>
      </c>
      <c r="F324" s="43">
        <f t="shared" si="120"/>
        <v>13700</v>
      </c>
    </row>
    <row r="325" spans="1:6" x14ac:dyDescent="0.25">
      <c r="A325" s="54" t="s">
        <v>585</v>
      </c>
      <c r="B325" s="55"/>
      <c r="C325" s="43">
        <v>800</v>
      </c>
      <c r="D325" s="43">
        <v>13700</v>
      </c>
      <c r="E325" s="79">
        <f t="shared" si="110"/>
        <v>0</v>
      </c>
      <c r="F325" s="79">
        <v>13700</v>
      </c>
    </row>
    <row r="326" spans="1:6" ht="30" x14ac:dyDescent="0.25">
      <c r="A326" s="50" t="s">
        <v>402</v>
      </c>
      <c r="B326" s="51" t="s">
        <v>289</v>
      </c>
      <c r="C326" s="43"/>
      <c r="D326" s="49">
        <f>D327</f>
        <v>250000</v>
      </c>
      <c r="E326" s="80">
        <f t="shared" ref="E326:F328" si="121">E327</f>
        <v>0</v>
      </c>
      <c r="F326" s="49">
        <f t="shared" si="121"/>
        <v>250000</v>
      </c>
    </row>
    <row r="327" spans="1:6" x14ac:dyDescent="0.25">
      <c r="A327" s="50" t="s">
        <v>544</v>
      </c>
      <c r="B327" s="51" t="s">
        <v>290</v>
      </c>
      <c r="C327" s="43"/>
      <c r="D327" s="49">
        <f>D328</f>
        <v>250000</v>
      </c>
      <c r="E327" s="80">
        <f t="shared" si="121"/>
        <v>0</v>
      </c>
      <c r="F327" s="49">
        <f t="shared" si="121"/>
        <v>250000</v>
      </c>
    </row>
    <row r="328" spans="1:6" x14ac:dyDescent="0.25">
      <c r="A328" s="54" t="s">
        <v>403</v>
      </c>
      <c r="B328" s="55" t="s">
        <v>478</v>
      </c>
      <c r="C328" s="43"/>
      <c r="D328" s="43">
        <f>D329</f>
        <v>250000</v>
      </c>
      <c r="E328" s="83">
        <f t="shared" si="121"/>
        <v>0</v>
      </c>
      <c r="F328" s="43">
        <f t="shared" si="121"/>
        <v>250000</v>
      </c>
    </row>
    <row r="329" spans="1:6" x14ac:dyDescent="0.25">
      <c r="A329" s="54" t="s">
        <v>585</v>
      </c>
      <c r="B329" s="55"/>
      <c r="C329" s="43">
        <v>800</v>
      </c>
      <c r="D329" s="43">
        <v>250000</v>
      </c>
      <c r="E329" s="79">
        <f t="shared" si="110"/>
        <v>0</v>
      </c>
      <c r="F329" s="79">
        <v>250000</v>
      </c>
    </row>
    <row r="330" spans="1:6" ht="30" x14ac:dyDescent="0.25">
      <c r="A330" s="50" t="s">
        <v>404</v>
      </c>
      <c r="B330" s="51" t="s">
        <v>424</v>
      </c>
      <c r="C330" s="43"/>
      <c r="D330" s="49">
        <f>D331</f>
        <v>709300</v>
      </c>
      <c r="E330" s="80">
        <f t="shared" ref="E330:F330" si="122">E331</f>
        <v>0</v>
      </c>
      <c r="F330" s="49">
        <f t="shared" si="122"/>
        <v>709300</v>
      </c>
    </row>
    <row r="331" spans="1:6" ht="45" x14ac:dyDescent="0.25">
      <c r="A331" s="54" t="s">
        <v>545</v>
      </c>
      <c r="B331" s="55" t="s">
        <v>546</v>
      </c>
      <c r="C331" s="43"/>
      <c r="D331" s="49">
        <f>D332+D334</f>
        <v>709300</v>
      </c>
      <c r="E331" s="80">
        <f t="shared" ref="E331:F331" si="123">E332+E334</f>
        <v>0</v>
      </c>
      <c r="F331" s="49">
        <f t="shared" si="123"/>
        <v>709300</v>
      </c>
    </row>
    <row r="332" spans="1:6" x14ac:dyDescent="0.25">
      <c r="A332" s="54" t="s">
        <v>547</v>
      </c>
      <c r="B332" s="55" t="s">
        <v>548</v>
      </c>
      <c r="C332" s="56"/>
      <c r="D332" s="43">
        <f>D333</f>
        <v>706600</v>
      </c>
      <c r="E332" s="83">
        <f t="shared" ref="E332:F332" si="124">E333</f>
        <v>0</v>
      </c>
      <c r="F332" s="43">
        <f t="shared" si="124"/>
        <v>706600</v>
      </c>
    </row>
    <row r="333" spans="1:6" x14ac:dyDescent="0.25">
      <c r="A333" s="54" t="s">
        <v>583</v>
      </c>
      <c r="B333" s="55"/>
      <c r="C333" s="56">
        <v>200</v>
      </c>
      <c r="D333" s="43">
        <v>706600</v>
      </c>
      <c r="E333" s="79">
        <f t="shared" si="110"/>
        <v>0</v>
      </c>
      <c r="F333" s="79">
        <v>706600</v>
      </c>
    </row>
    <row r="334" spans="1:6" ht="30" x14ac:dyDescent="0.25">
      <c r="A334" s="54" t="s">
        <v>549</v>
      </c>
      <c r="B334" s="55" t="s">
        <v>550</v>
      </c>
      <c r="C334" s="56"/>
      <c r="D334" s="43">
        <f>D335</f>
        <v>2700</v>
      </c>
      <c r="E334" s="43">
        <f t="shared" ref="E334:F334" si="125">E335</f>
        <v>0</v>
      </c>
      <c r="F334" s="43">
        <f t="shared" si="125"/>
        <v>2700</v>
      </c>
    </row>
    <row r="335" spans="1:6" x14ac:dyDescent="0.25">
      <c r="A335" s="54" t="s">
        <v>583</v>
      </c>
      <c r="B335" s="55"/>
      <c r="C335" s="56">
        <v>200</v>
      </c>
      <c r="D335" s="43">
        <v>2700</v>
      </c>
      <c r="E335" s="79">
        <f t="shared" si="110"/>
        <v>0</v>
      </c>
      <c r="F335" s="79">
        <v>2700</v>
      </c>
    </row>
    <row r="336" spans="1:6" x14ac:dyDescent="0.25">
      <c r="A336" s="44" t="s">
        <v>405</v>
      </c>
      <c r="B336" s="58" t="s">
        <v>292</v>
      </c>
      <c r="C336" s="43"/>
      <c r="D336" s="46">
        <f>D337</f>
        <v>200000</v>
      </c>
      <c r="E336" s="82">
        <f t="shared" ref="E336:F339" si="126">E337</f>
        <v>0</v>
      </c>
      <c r="F336" s="46">
        <f t="shared" si="126"/>
        <v>200000</v>
      </c>
    </row>
    <row r="337" spans="1:6" ht="30" x14ac:dyDescent="0.25">
      <c r="A337" s="50" t="s">
        <v>406</v>
      </c>
      <c r="B337" s="51" t="s">
        <v>293</v>
      </c>
      <c r="C337" s="43"/>
      <c r="D337" s="49">
        <f>D338</f>
        <v>200000</v>
      </c>
      <c r="E337" s="80">
        <f t="shared" si="126"/>
        <v>0</v>
      </c>
      <c r="F337" s="49">
        <f t="shared" si="126"/>
        <v>200000</v>
      </c>
    </row>
    <row r="338" spans="1:6" ht="30" x14ac:dyDescent="0.25">
      <c r="A338" s="50" t="s">
        <v>295</v>
      </c>
      <c r="B338" s="51" t="s">
        <v>294</v>
      </c>
      <c r="C338" s="43"/>
      <c r="D338" s="49">
        <f>D339</f>
        <v>200000</v>
      </c>
      <c r="E338" s="80">
        <f t="shared" si="126"/>
        <v>0</v>
      </c>
      <c r="F338" s="49">
        <f t="shared" si="126"/>
        <v>200000</v>
      </c>
    </row>
    <row r="339" spans="1:6" ht="25.5" customHeight="1" x14ac:dyDescent="0.25">
      <c r="A339" s="54" t="s">
        <v>407</v>
      </c>
      <c r="B339" s="55" t="s">
        <v>488</v>
      </c>
      <c r="C339" s="43"/>
      <c r="D339" s="43">
        <f>D340</f>
        <v>200000</v>
      </c>
      <c r="E339" s="83">
        <f t="shared" si="126"/>
        <v>0</v>
      </c>
      <c r="F339" s="43">
        <f t="shared" si="126"/>
        <v>200000</v>
      </c>
    </row>
    <row r="340" spans="1:6" ht="25.5" customHeight="1" x14ac:dyDescent="0.25">
      <c r="A340" s="54" t="s">
        <v>581</v>
      </c>
      <c r="B340" s="55"/>
      <c r="C340" s="43">
        <v>600</v>
      </c>
      <c r="D340" s="43">
        <v>200000</v>
      </c>
      <c r="E340" s="79">
        <f t="shared" si="110"/>
        <v>0</v>
      </c>
      <c r="F340" s="79">
        <v>200000</v>
      </c>
    </row>
    <row r="341" spans="1:6" ht="29.25" x14ac:dyDescent="0.25">
      <c r="A341" s="44" t="s">
        <v>604</v>
      </c>
      <c r="B341" s="58" t="s">
        <v>296</v>
      </c>
      <c r="C341" s="43"/>
      <c r="D341" s="46">
        <f>D342</f>
        <v>3610000</v>
      </c>
      <c r="E341" s="82">
        <f t="shared" ref="E341:F341" si="127">E342</f>
        <v>0</v>
      </c>
      <c r="F341" s="46">
        <f t="shared" si="127"/>
        <v>3610000</v>
      </c>
    </row>
    <row r="342" spans="1:6" ht="30" x14ac:dyDescent="0.25">
      <c r="A342" s="50" t="s">
        <v>408</v>
      </c>
      <c r="B342" s="51" t="s">
        <v>297</v>
      </c>
      <c r="C342" s="49"/>
      <c r="D342" s="49">
        <f>D343+D346+D349</f>
        <v>3610000</v>
      </c>
      <c r="E342" s="80">
        <f t="shared" ref="E342:F342" si="128">E343+E346+E349</f>
        <v>0</v>
      </c>
      <c r="F342" s="49">
        <f t="shared" si="128"/>
        <v>3610000</v>
      </c>
    </row>
    <row r="343" spans="1:6" x14ac:dyDescent="0.25">
      <c r="A343" s="50" t="s">
        <v>69</v>
      </c>
      <c r="B343" s="51" t="s">
        <v>298</v>
      </c>
      <c r="C343" s="49"/>
      <c r="D343" s="49">
        <f>D344</f>
        <v>210000</v>
      </c>
      <c r="E343" s="80">
        <f t="shared" ref="E343:F344" si="129">E344</f>
        <v>0</v>
      </c>
      <c r="F343" s="49">
        <f t="shared" si="129"/>
        <v>210000</v>
      </c>
    </row>
    <row r="344" spans="1:6" ht="30" x14ac:dyDescent="0.25">
      <c r="A344" s="54" t="s">
        <v>315</v>
      </c>
      <c r="B344" s="55" t="s">
        <v>479</v>
      </c>
      <c r="C344" s="43"/>
      <c r="D344" s="43">
        <f>D345</f>
        <v>210000</v>
      </c>
      <c r="E344" s="83">
        <f t="shared" si="129"/>
        <v>0</v>
      </c>
      <c r="F344" s="43">
        <f t="shared" si="129"/>
        <v>210000</v>
      </c>
    </row>
    <row r="345" spans="1:6" x14ac:dyDescent="0.25">
      <c r="A345" s="54" t="s">
        <v>586</v>
      </c>
      <c r="B345" s="55"/>
      <c r="C345" s="43">
        <v>500</v>
      </c>
      <c r="D345" s="43">
        <v>210000</v>
      </c>
      <c r="E345" s="79">
        <f t="shared" si="110"/>
        <v>0</v>
      </c>
      <c r="F345" s="79">
        <v>210000</v>
      </c>
    </row>
    <row r="346" spans="1:6" x14ac:dyDescent="0.25">
      <c r="A346" s="50" t="s">
        <v>70</v>
      </c>
      <c r="B346" s="51" t="s">
        <v>480</v>
      </c>
      <c r="C346" s="43"/>
      <c r="D346" s="49">
        <f>D347</f>
        <v>700000</v>
      </c>
      <c r="E346" s="80">
        <f t="shared" ref="E346:F347" si="130">E347</f>
        <v>0</v>
      </c>
      <c r="F346" s="49">
        <f t="shared" si="130"/>
        <v>700000</v>
      </c>
    </row>
    <row r="347" spans="1:6" x14ac:dyDescent="0.25">
      <c r="A347" s="54" t="s">
        <v>316</v>
      </c>
      <c r="B347" s="55" t="s">
        <v>489</v>
      </c>
      <c r="C347" s="43"/>
      <c r="D347" s="43">
        <f>D348</f>
        <v>700000</v>
      </c>
      <c r="E347" s="83">
        <f t="shared" si="130"/>
        <v>0</v>
      </c>
      <c r="F347" s="43">
        <f t="shared" si="130"/>
        <v>700000</v>
      </c>
    </row>
    <row r="348" spans="1:6" x14ac:dyDescent="0.25">
      <c r="A348" s="54" t="s">
        <v>583</v>
      </c>
      <c r="B348" s="55"/>
      <c r="C348" s="43">
        <v>200</v>
      </c>
      <c r="D348" s="43">
        <v>700000</v>
      </c>
      <c r="E348" s="79">
        <f t="shared" si="110"/>
        <v>0</v>
      </c>
      <c r="F348" s="79">
        <v>700000</v>
      </c>
    </row>
    <row r="349" spans="1:6" x14ac:dyDescent="0.25">
      <c r="A349" s="50" t="s">
        <v>527</v>
      </c>
      <c r="B349" s="51" t="s">
        <v>482</v>
      </c>
      <c r="C349" s="43"/>
      <c r="D349" s="49">
        <f>D350</f>
        <v>2700000</v>
      </c>
      <c r="E349" s="80">
        <f t="shared" ref="E349:F350" si="131">E350</f>
        <v>0</v>
      </c>
      <c r="F349" s="49">
        <f t="shared" si="131"/>
        <v>2700000</v>
      </c>
    </row>
    <row r="350" spans="1:6" x14ac:dyDescent="0.25">
      <c r="A350" s="54" t="s">
        <v>409</v>
      </c>
      <c r="B350" s="55" t="s">
        <v>490</v>
      </c>
      <c r="C350" s="43"/>
      <c r="D350" s="43">
        <f>D351</f>
        <v>2700000</v>
      </c>
      <c r="E350" s="83">
        <f t="shared" si="131"/>
        <v>0</v>
      </c>
      <c r="F350" s="43">
        <f t="shared" si="131"/>
        <v>2700000</v>
      </c>
    </row>
    <row r="351" spans="1:6" x14ac:dyDescent="0.25">
      <c r="A351" s="54" t="s">
        <v>585</v>
      </c>
      <c r="B351" s="55"/>
      <c r="C351" s="43">
        <v>800</v>
      </c>
      <c r="D351" s="43">
        <v>2700000</v>
      </c>
      <c r="E351" s="79">
        <f t="shared" si="110"/>
        <v>0</v>
      </c>
      <c r="F351" s="79">
        <v>2700000</v>
      </c>
    </row>
    <row r="352" spans="1:6" x14ac:dyDescent="0.25">
      <c r="A352" s="44" t="s">
        <v>410</v>
      </c>
      <c r="B352" s="58" t="s">
        <v>299</v>
      </c>
      <c r="C352" s="43"/>
      <c r="D352" s="46">
        <f>D353+D355+D359+D361+D376+D378+D383+D386+D381</f>
        <v>32051935</v>
      </c>
      <c r="E352" s="82">
        <f>E353+E355+E359+E361+E376+E378+E383+E386+E381+E364+E366+E368+E371+E373</f>
        <v>177621.19</v>
      </c>
      <c r="F352" s="82">
        <f>F353+F355+F359+F361+F376+F378+F383+F386+F381+F364+F366+F368+F371+F373</f>
        <v>32229556.190000001</v>
      </c>
    </row>
    <row r="353" spans="1:6" x14ac:dyDescent="0.25">
      <c r="A353" s="54" t="s">
        <v>317</v>
      </c>
      <c r="B353" s="55" t="s">
        <v>425</v>
      </c>
      <c r="C353" s="43"/>
      <c r="D353" s="43">
        <f>D354</f>
        <v>1455697</v>
      </c>
      <c r="E353" s="43">
        <f t="shared" ref="E353:F353" si="132">E354</f>
        <v>0</v>
      </c>
      <c r="F353" s="43">
        <f t="shared" si="132"/>
        <v>1455697</v>
      </c>
    </row>
    <row r="354" spans="1:6" ht="32.25" customHeight="1" x14ac:dyDescent="0.25">
      <c r="A354" s="54" t="s">
        <v>584</v>
      </c>
      <c r="B354" s="55"/>
      <c r="C354" s="43">
        <v>100</v>
      </c>
      <c r="D354" s="43">
        <v>1455697</v>
      </c>
      <c r="E354" s="79">
        <f t="shared" si="110"/>
        <v>0</v>
      </c>
      <c r="F354" s="79">
        <v>1455697</v>
      </c>
    </row>
    <row r="355" spans="1:6" x14ac:dyDescent="0.25">
      <c r="A355" s="54" t="s">
        <v>302</v>
      </c>
      <c r="B355" s="55" t="s">
        <v>426</v>
      </c>
      <c r="C355" s="43"/>
      <c r="D355" s="43">
        <f>D356+D357+D358</f>
        <v>26641240.5</v>
      </c>
      <c r="E355" s="43">
        <f t="shared" ref="E355:F355" si="133">E356+E357+E358</f>
        <v>0</v>
      </c>
      <c r="F355" s="43">
        <f t="shared" si="133"/>
        <v>26641240.5</v>
      </c>
    </row>
    <row r="356" spans="1:6" ht="35.25" customHeight="1" x14ac:dyDescent="0.25">
      <c r="A356" s="54" t="s">
        <v>584</v>
      </c>
      <c r="B356" s="55"/>
      <c r="C356" s="43">
        <v>100</v>
      </c>
      <c r="D356" s="43">
        <f>4690524+1514900+15509545.5+1000</f>
        <v>21715969.5</v>
      </c>
      <c r="E356" s="79">
        <f t="shared" si="110"/>
        <v>0</v>
      </c>
      <c r="F356" s="79">
        <v>21715969.5</v>
      </c>
    </row>
    <row r="357" spans="1:6" x14ac:dyDescent="0.25">
      <c r="A357" s="54" t="s">
        <v>583</v>
      </c>
      <c r="B357" s="55"/>
      <c r="C357" s="43">
        <v>200</v>
      </c>
      <c r="D357" s="43">
        <f>544476+161100+3994894.5+7000.5</f>
        <v>4707471</v>
      </c>
      <c r="E357" s="79">
        <f t="shared" si="110"/>
        <v>0</v>
      </c>
      <c r="F357" s="79">
        <v>4707471</v>
      </c>
    </row>
    <row r="358" spans="1:6" x14ac:dyDescent="0.25">
      <c r="A358" s="54" t="s">
        <v>585</v>
      </c>
      <c r="B358" s="55"/>
      <c r="C358" s="43">
        <v>800</v>
      </c>
      <c r="D358" s="43">
        <f>7000+2000+208800</f>
        <v>217800</v>
      </c>
      <c r="E358" s="79">
        <f t="shared" si="110"/>
        <v>0</v>
      </c>
      <c r="F358" s="79">
        <v>217800</v>
      </c>
    </row>
    <row r="359" spans="1:6" x14ac:dyDescent="0.25">
      <c r="A359" s="54" t="s">
        <v>318</v>
      </c>
      <c r="B359" s="55" t="s">
        <v>427</v>
      </c>
      <c r="C359" s="43"/>
      <c r="D359" s="43">
        <f>D360</f>
        <v>541062.5</v>
      </c>
      <c r="E359" s="43">
        <f t="shared" ref="E359:F359" si="134">E360</f>
        <v>0</v>
      </c>
      <c r="F359" s="43">
        <f t="shared" si="134"/>
        <v>541062.5</v>
      </c>
    </row>
    <row r="360" spans="1:6" ht="36.75" customHeight="1" x14ac:dyDescent="0.25">
      <c r="A360" s="54" t="s">
        <v>584</v>
      </c>
      <c r="B360" s="55"/>
      <c r="C360" s="43">
        <v>100</v>
      </c>
      <c r="D360" s="43">
        <v>541062.5</v>
      </c>
      <c r="E360" s="79">
        <f t="shared" si="110"/>
        <v>0</v>
      </c>
      <c r="F360" s="79">
        <v>541062.5</v>
      </c>
    </row>
    <row r="361" spans="1:6" x14ac:dyDescent="0.25">
      <c r="A361" s="54" t="s">
        <v>602</v>
      </c>
      <c r="B361" s="55" t="s">
        <v>428</v>
      </c>
      <c r="C361" s="43"/>
      <c r="D361" s="43">
        <f>D362</f>
        <v>2000000</v>
      </c>
      <c r="E361" s="83">
        <f>E362+E363</f>
        <v>0</v>
      </c>
      <c r="F361" s="83">
        <f>F362+F363</f>
        <v>2000000</v>
      </c>
    </row>
    <row r="362" spans="1:6" x14ac:dyDescent="0.25">
      <c r="A362" s="54" t="s">
        <v>585</v>
      </c>
      <c r="B362" s="55"/>
      <c r="C362" s="43">
        <v>800</v>
      </c>
      <c r="D362" s="43">
        <v>2000000</v>
      </c>
      <c r="E362" s="79">
        <f>F362-D362</f>
        <v>-30000</v>
      </c>
      <c r="F362" s="79">
        <v>1970000</v>
      </c>
    </row>
    <row r="363" spans="1:6" x14ac:dyDescent="0.25">
      <c r="A363" s="54" t="s">
        <v>582</v>
      </c>
      <c r="B363" s="55"/>
      <c r="C363" s="84">
        <v>300</v>
      </c>
      <c r="D363" s="43"/>
      <c r="E363" s="79">
        <f t="shared" si="110"/>
        <v>30000</v>
      </c>
      <c r="F363" s="79">
        <v>30000</v>
      </c>
    </row>
    <row r="364" spans="1:6" ht="27" customHeight="1" x14ac:dyDescent="0.25">
      <c r="A364" s="54" t="s">
        <v>665</v>
      </c>
      <c r="B364" s="55" t="s">
        <v>666</v>
      </c>
      <c r="C364" s="84"/>
      <c r="D364" s="43"/>
      <c r="E364" s="79">
        <f t="shared" si="110"/>
        <v>14979</v>
      </c>
      <c r="F364" s="79">
        <f>F365</f>
        <v>14979</v>
      </c>
    </row>
    <row r="365" spans="1:6" x14ac:dyDescent="0.25">
      <c r="A365" s="54" t="s">
        <v>583</v>
      </c>
      <c r="B365" s="55"/>
      <c r="C365" s="84">
        <v>200</v>
      </c>
      <c r="D365" s="43"/>
      <c r="E365" s="79">
        <f t="shared" si="110"/>
        <v>14979</v>
      </c>
      <c r="F365" s="79">
        <v>14979</v>
      </c>
    </row>
    <row r="366" spans="1:6" ht="30" x14ac:dyDescent="0.25">
      <c r="A366" s="54" t="s">
        <v>667</v>
      </c>
      <c r="B366" s="55" t="s">
        <v>668</v>
      </c>
      <c r="C366" s="84"/>
      <c r="D366" s="43"/>
      <c r="E366" s="79">
        <f t="shared" si="110"/>
        <v>14979</v>
      </c>
      <c r="F366" s="79">
        <f>F367</f>
        <v>14979</v>
      </c>
    </row>
    <row r="367" spans="1:6" x14ac:dyDescent="0.25">
      <c r="A367" s="54" t="s">
        <v>583</v>
      </c>
      <c r="B367" s="55"/>
      <c r="C367" s="84">
        <v>200</v>
      </c>
      <c r="D367" s="43"/>
      <c r="E367" s="79">
        <f t="shared" si="110"/>
        <v>14979</v>
      </c>
      <c r="F367" s="79">
        <v>14979</v>
      </c>
    </row>
    <row r="368" spans="1:6" ht="30" x14ac:dyDescent="0.25">
      <c r="A368" s="54" t="s">
        <v>669</v>
      </c>
      <c r="B368" s="55" t="s">
        <v>670</v>
      </c>
      <c r="C368" s="84"/>
      <c r="D368" s="43"/>
      <c r="E368" s="79">
        <f t="shared" si="110"/>
        <v>110853.39</v>
      </c>
      <c r="F368" s="79">
        <f>F369+F370</f>
        <v>110853.39</v>
      </c>
    </row>
    <row r="369" spans="1:6" ht="28.5" customHeight="1" x14ac:dyDescent="0.25">
      <c r="A369" s="54" t="s">
        <v>584</v>
      </c>
      <c r="B369" s="55"/>
      <c r="C369" s="84">
        <v>100</v>
      </c>
      <c r="D369" s="43"/>
      <c r="E369" s="79">
        <f t="shared" si="110"/>
        <v>96394.25</v>
      </c>
      <c r="F369" s="79">
        <v>96394.25</v>
      </c>
    </row>
    <row r="370" spans="1:6" x14ac:dyDescent="0.25">
      <c r="A370" s="54" t="s">
        <v>583</v>
      </c>
      <c r="B370" s="55"/>
      <c r="C370" s="84">
        <v>200</v>
      </c>
      <c r="D370" s="43"/>
      <c r="E370" s="79">
        <f t="shared" si="110"/>
        <v>14459.14</v>
      </c>
      <c r="F370" s="79">
        <v>14459.14</v>
      </c>
    </row>
    <row r="371" spans="1:6" ht="30" x14ac:dyDescent="0.25">
      <c r="A371" s="54" t="s">
        <v>671</v>
      </c>
      <c r="B371" s="55" t="s">
        <v>672</v>
      </c>
      <c r="C371" s="84"/>
      <c r="D371" s="43"/>
      <c r="E371" s="79">
        <f t="shared" si="110"/>
        <v>14979</v>
      </c>
      <c r="F371" s="79">
        <f>F372</f>
        <v>14979</v>
      </c>
    </row>
    <row r="372" spans="1:6" x14ac:dyDescent="0.25">
      <c r="A372" s="54" t="s">
        <v>583</v>
      </c>
      <c r="B372" s="55"/>
      <c r="C372" s="84">
        <v>200</v>
      </c>
      <c r="D372" s="43"/>
      <c r="E372" s="79">
        <f t="shared" si="110"/>
        <v>14979</v>
      </c>
      <c r="F372" s="79">
        <v>14979</v>
      </c>
    </row>
    <row r="373" spans="1:6" ht="30" x14ac:dyDescent="0.25">
      <c r="A373" s="54" t="s">
        <v>673</v>
      </c>
      <c r="B373" s="55" t="s">
        <v>674</v>
      </c>
      <c r="C373" s="84"/>
      <c r="D373" s="43"/>
      <c r="E373" s="79">
        <f t="shared" si="110"/>
        <v>95193.8</v>
      </c>
      <c r="F373" s="79">
        <f>F374+F375</f>
        <v>95193.8</v>
      </c>
    </row>
    <row r="374" spans="1:6" ht="32.25" customHeight="1" x14ac:dyDescent="0.25">
      <c r="A374" s="54" t="s">
        <v>584</v>
      </c>
      <c r="B374" s="55"/>
      <c r="C374" s="84">
        <v>100</v>
      </c>
      <c r="D374" s="43"/>
      <c r="E374" s="79">
        <f t="shared" si="110"/>
        <v>82777.210000000006</v>
      </c>
      <c r="F374" s="79">
        <v>82777.210000000006</v>
      </c>
    </row>
    <row r="375" spans="1:6" x14ac:dyDescent="0.25">
      <c r="A375" s="54" t="s">
        <v>583</v>
      </c>
      <c r="B375" s="55"/>
      <c r="C375" s="84">
        <v>200</v>
      </c>
      <c r="D375" s="43"/>
      <c r="E375" s="79">
        <f t="shared" si="110"/>
        <v>12416.59</v>
      </c>
      <c r="F375" s="79">
        <v>12416.59</v>
      </c>
    </row>
    <row r="376" spans="1:6" ht="30" x14ac:dyDescent="0.25">
      <c r="A376" s="54" t="s">
        <v>603</v>
      </c>
      <c r="B376" s="55" t="s">
        <v>300</v>
      </c>
      <c r="C376" s="69"/>
      <c r="D376" s="43">
        <f>D377</f>
        <v>5900</v>
      </c>
      <c r="E376" s="43">
        <f t="shared" ref="E376:F376" si="135">E377</f>
        <v>0</v>
      </c>
      <c r="F376" s="43">
        <f t="shared" si="135"/>
        <v>5900</v>
      </c>
    </row>
    <row r="377" spans="1:6" x14ac:dyDescent="0.25">
      <c r="A377" s="54" t="s">
        <v>596</v>
      </c>
      <c r="B377" s="55"/>
      <c r="C377" s="69">
        <v>200</v>
      </c>
      <c r="D377" s="43">
        <f>6000-100</f>
        <v>5900</v>
      </c>
      <c r="E377" s="79">
        <f t="shared" si="110"/>
        <v>0</v>
      </c>
      <c r="F377" s="79">
        <v>5900</v>
      </c>
    </row>
    <row r="378" spans="1:6" x14ac:dyDescent="0.25">
      <c r="A378" s="54" t="s">
        <v>411</v>
      </c>
      <c r="B378" s="55" t="s">
        <v>301</v>
      </c>
      <c r="C378" s="69"/>
      <c r="D378" s="43">
        <f>D379+D380</f>
        <v>918085</v>
      </c>
      <c r="E378" s="43">
        <f t="shared" ref="E378:F378" si="136">E379+E380</f>
        <v>0</v>
      </c>
      <c r="F378" s="43">
        <f t="shared" si="136"/>
        <v>918085</v>
      </c>
    </row>
    <row r="379" spans="1:6" ht="45" x14ac:dyDescent="0.25">
      <c r="A379" s="54" t="s">
        <v>584</v>
      </c>
      <c r="B379" s="55"/>
      <c r="C379" s="69">
        <v>100</v>
      </c>
      <c r="D379" s="43">
        <f>966630-177115</f>
        <v>789515</v>
      </c>
      <c r="E379" s="79">
        <f t="shared" si="110"/>
        <v>0</v>
      </c>
      <c r="F379" s="79">
        <v>789515</v>
      </c>
    </row>
    <row r="380" spans="1:6" x14ac:dyDescent="0.25">
      <c r="A380" s="54" t="s">
        <v>583</v>
      </c>
      <c r="B380" s="55"/>
      <c r="C380" s="69">
        <v>200</v>
      </c>
      <c r="D380" s="43">
        <v>128570</v>
      </c>
      <c r="E380" s="79">
        <f t="shared" si="110"/>
        <v>0</v>
      </c>
      <c r="F380" s="79">
        <v>128570</v>
      </c>
    </row>
    <row r="381" spans="1:6" x14ac:dyDescent="0.25">
      <c r="A381" s="54" t="s">
        <v>589</v>
      </c>
      <c r="B381" s="55" t="s">
        <v>588</v>
      </c>
      <c r="C381" s="69"/>
      <c r="D381" s="43">
        <f>D382</f>
        <v>73363</v>
      </c>
      <c r="E381" s="83">
        <f t="shared" ref="E381:F381" si="137">E382</f>
        <v>-73363</v>
      </c>
      <c r="F381" s="43">
        <f t="shared" si="137"/>
        <v>0</v>
      </c>
    </row>
    <row r="382" spans="1:6" x14ac:dyDescent="0.25">
      <c r="A382" s="54" t="s">
        <v>583</v>
      </c>
      <c r="B382" s="55"/>
      <c r="C382" s="69">
        <v>200</v>
      </c>
      <c r="D382" s="43">
        <v>73363</v>
      </c>
      <c r="E382" s="79">
        <f t="shared" si="110"/>
        <v>-73363</v>
      </c>
      <c r="F382" s="79"/>
    </row>
    <row r="383" spans="1:6" x14ac:dyDescent="0.25">
      <c r="A383" s="54" t="s">
        <v>319</v>
      </c>
      <c r="B383" s="55" t="s">
        <v>303</v>
      </c>
      <c r="C383" s="69"/>
      <c r="D383" s="43">
        <f>D384+D385</f>
        <v>394250</v>
      </c>
      <c r="E383" s="43">
        <f t="shared" ref="E383:F383" si="138">E384+E385</f>
        <v>0</v>
      </c>
      <c r="F383" s="43">
        <f t="shared" si="138"/>
        <v>394250</v>
      </c>
    </row>
    <row r="384" spans="1:6" ht="45" x14ac:dyDescent="0.25">
      <c r="A384" s="54" t="s">
        <v>584</v>
      </c>
      <c r="B384" s="55"/>
      <c r="C384" s="69">
        <v>100</v>
      </c>
      <c r="D384" s="43">
        <v>387913</v>
      </c>
      <c r="E384" s="79">
        <f t="shared" ref="E384:E400" si="139">F384-D384</f>
        <v>0</v>
      </c>
      <c r="F384" s="79">
        <v>387913</v>
      </c>
    </row>
    <row r="385" spans="1:6" x14ac:dyDescent="0.25">
      <c r="A385" s="54" t="s">
        <v>583</v>
      </c>
      <c r="B385" s="55"/>
      <c r="C385" s="69">
        <v>200</v>
      </c>
      <c r="D385" s="43">
        <v>6337</v>
      </c>
      <c r="E385" s="79">
        <f t="shared" si="139"/>
        <v>0</v>
      </c>
      <c r="F385" s="79">
        <v>6337</v>
      </c>
    </row>
    <row r="386" spans="1:6" x14ac:dyDescent="0.25">
      <c r="A386" s="54" t="s">
        <v>320</v>
      </c>
      <c r="B386" s="55" t="s">
        <v>304</v>
      </c>
      <c r="C386" s="69"/>
      <c r="D386" s="43">
        <f>D387</f>
        <v>22337</v>
      </c>
      <c r="E386" s="43">
        <f t="shared" ref="E386:F386" si="140">E387</f>
        <v>0</v>
      </c>
      <c r="F386" s="83">
        <f t="shared" si="140"/>
        <v>22337</v>
      </c>
    </row>
    <row r="387" spans="1:6" x14ac:dyDescent="0.25">
      <c r="A387" s="54" t="s">
        <v>583</v>
      </c>
      <c r="B387" s="55"/>
      <c r="C387" s="69">
        <v>200</v>
      </c>
      <c r="D387" s="43">
        <v>22337</v>
      </c>
      <c r="E387" s="79">
        <f t="shared" si="139"/>
        <v>0</v>
      </c>
      <c r="F387" s="79">
        <v>22337</v>
      </c>
    </row>
    <row r="388" spans="1:6" x14ac:dyDescent="0.25">
      <c r="A388" s="44" t="s">
        <v>321</v>
      </c>
      <c r="B388" s="58" t="s">
        <v>429</v>
      </c>
      <c r="C388" s="69"/>
      <c r="D388" s="46">
        <f>D389+D391+D395</f>
        <v>56522112</v>
      </c>
      <c r="E388" s="82">
        <f>E389+E391+E395+E397+E399+E393</f>
        <v>12520757.6</v>
      </c>
      <c r="F388" s="82">
        <f>F389+F391+F395+F393+F397+F399</f>
        <v>69042869.599999994</v>
      </c>
    </row>
    <row r="389" spans="1:6" x14ac:dyDescent="0.25">
      <c r="A389" s="54" t="s">
        <v>412</v>
      </c>
      <c r="B389" s="55" t="s">
        <v>430</v>
      </c>
      <c r="C389" s="69"/>
      <c r="D389" s="43">
        <f>D390</f>
        <v>142112</v>
      </c>
      <c r="E389" s="43">
        <f t="shared" ref="E389:F389" si="141">E390</f>
        <v>0</v>
      </c>
      <c r="F389" s="43">
        <f t="shared" si="141"/>
        <v>142112</v>
      </c>
    </row>
    <row r="390" spans="1:6" x14ac:dyDescent="0.25">
      <c r="A390" s="54" t="s">
        <v>586</v>
      </c>
      <c r="B390" s="55"/>
      <c r="C390" s="69">
        <v>500</v>
      </c>
      <c r="D390" s="43">
        <f>109200+32912</f>
        <v>142112</v>
      </c>
      <c r="E390" s="79">
        <f t="shared" si="139"/>
        <v>0</v>
      </c>
      <c r="F390" s="79">
        <v>142112</v>
      </c>
    </row>
    <row r="391" spans="1:6" x14ac:dyDescent="0.25">
      <c r="A391" s="54" t="s">
        <v>369</v>
      </c>
      <c r="B391" s="55" t="s">
        <v>580</v>
      </c>
      <c r="C391" s="69"/>
      <c r="D391" s="43">
        <f>D392</f>
        <v>1900000</v>
      </c>
      <c r="E391" s="43">
        <f t="shared" ref="E391:F391" si="142">E392</f>
        <v>0</v>
      </c>
      <c r="F391" s="43">
        <f t="shared" si="142"/>
        <v>1900000</v>
      </c>
    </row>
    <row r="392" spans="1:6" x14ac:dyDescent="0.25">
      <c r="A392" s="54" t="s">
        <v>586</v>
      </c>
      <c r="B392" s="55"/>
      <c r="C392" s="69">
        <v>500</v>
      </c>
      <c r="D392" s="43">
        <v>1900000</v>
      </c>
      <c r="E392" s="79">
        <f t="shared" si="139"/>
        <v>0</v>
      </c>
      <c r="F392" s="79">
        <v>1900000</v>
      </c>
    </row>
    <row r="393" spans="1:6" x14ac:dyDescent="0.25">
      <c r="A393" s="54" t="s">
        <v>675</v>
      </c>
      <c r="B393" s="55" t="s">
        <v>676</v>
      </c>
      <c r="C393" s="69"/>
      <c r="D393" s="43"/>
      <c r="E393" s="79">
        <f>E394</f>
        <v>8700394.5999999996</v>
      </c>
      <c r="F393" s="79">
        <f>F394</f>
        <v>8700394.5999999996</v>
      </c>
    </row>
    <row r="394" spans="1:6" x14ac:dyDescent="0.25">
      <c r="A394" s="54" t="s">
        <v>586</v>
      </c>
      <c r="B394" s="55"/>
      <c r="C394" s="69">
        <v>500</v>
      </c>
      <c r="D394" s="43"/>
      <c r="E394" s="79">
        <f>F394-D394</f>
        <v>8700394.5999999996</v>
      </c>
      <c r="F394" s="79">
        <v>8700394.5999999996</v>
      </c>
    </row>
    <row r="395" spans="1:6" x14ac:dyDescent="0.25">
      <c r="A395" s="54" t="s">
        <v>322</v>
      </c>
      <c r="B395" s="55" t="s">
        <v>431</v>
      </c>
      <c r="C395" s="69"/>
      <c r="D395" s="43">
        <f>D396</f>
        <v>54480000</v>
      </c>
      <c r="E395" s="43">
        <f t="shared" ref="E395:F395" si="143">E396</f>
        <v>0</v>
      </c>
      <c r="F395" s="43">
        <f t="shared" si="143"/>
        <v>54480000</v>
      </c>
    </row>
    <row r="396" spans="1:6" x14ac:dyDescent="0.25">
      <c r="A396" s="54" t="s">
        <v>586</v>
      </c>
      <c r="B396" s="55"/>
      <c r="C396" s="69">
        <v>500</v>
      </c>
      <c r="D396" s="43">
        <v>54480000</v>
      </c>
      <c r="E396" s="79">
        <f t="shared" si="139"/>
        <v>0</v>
      </c>
      <c r="F396" s="79">
        <v>54480000</v>
      </c>
    </row>
    <row r="397" spans="1:6" x14ac:dyDescent="0.25">
      <c r="A397" s="54" t="s">
        <v>677</v>
      </c>
      <c r="B397" s="55" t="s">
        <v>678</v>
      </c>
      <c r="C397" s="69"/>
      <c r="D397" s="43"/>
      <c r="E397" s="79">
        <f t="shared" si="139"/>
        <v>73363</v>
      </c>
      <c r="F397" s="79">
        <f>F398</f>
        <v>73363</v>
      </c>
    </row>
    <row r="398" spans="1:6" x14ac:dyDescent="0.25">
      <c r="A398" s="54" t="s">
        <v>586</v>
      </c>
      <c r="B398" s="55"/>
      <c r="C398" s="69">
        <v>500</v>
      </c>
      <c r="D398" s="43"/>
      <c r="E398" s="79">
        <f t="shared" si="139"/>
        <v>73363</v>
      </c>
      <c r="F398" s="79">
        <v>73363</v>
      </c>
    </row>
    <row r="399" spans="1:6" ht="30" x14ac:dyDescent="0.25">
      <c r="A399" s="54" t="s">
        <v>679</v>
      </c>
      <c r="B399" s="55" t="s">
        <v>680</v>
      </c>
      <c r="C399" s="69"/>
      <c r="D399" s="43"/>
      <c r="E399" s="79">
        <f t="shared" si="139"/>
        <v>3747000</v>
      </c>
      <c r="F399" s="79">
        <f>F400</f>
        <v>3747000</v>
      </c>
    </row>
    <row r="400" spans="1:6" x14ac:dyDescent="0.25">
      <c r="A400" s="54" t="s">
        <v>586</v>
      </c>
      <c r="B400" s="55"/>
      <c r="C400" s="69">
        <v>500</v>
      </c>
      <c r="D400" s="43"/>
      <c r="E400" s="79">
        <f t="shared" si="139"/>
        <v>3747000</v>
      </c>
      <c r="F400" s="79">
        <v>3747000</v>
      </c>
    </row>
    <row r="401" spans="1:6" x14ac:dyDescent="0.25">
      <c r="A401" s="71" t="s">
        <v>587</v>
      </c>
      <c r="B401" s="70"/>
      <c r="C401" s="43"/>
      <c r="D401" s="46">
        <f>D6+D65+D161+D166+D181+D191+D227+D233+D256+D261+D282+D293+D319+D336+D341+D352+D388+D155</f>
        <v>413473329</v>
      </c>
      <c r="E401" s="82">
        <f>E6+E65+E161+E166+E181+E191+E227+E233+E256+E261+E282+E293+E319+E336+E341+E352+E388+E156</f>
        <v>8108384.1900000013</v>
      </c>
      <c r="F401" s="82">
        <f>F6+F65+F161+F166+F181+F191+F227+F233+F256+F261+F282+F293+F319+F336+F341+F352+F388+F156</f>
        <v>421581713.18999994</v>
      </c>
    </row>
    <row r="402" spans="1:6" x14ac:dyDescent="0.25">
      <c r="A402" s="72" t="s">
        <v>593</v>
      </c>
      <c r="B402" s="70"/>
      <c r="C402" s="43"/>
      <c r="D402" s="43">
        <v>0</v>
      </c>
      <c r="E402" s="46"/>
      <c r="F402" s="43">
        <v>-700000</v>
      </c>
    </row>
    <row r="403" spans="1:6" x14ac:dyDescent="0.25">
      <c r="A403" s="73"/>
      <c r="B403" s="74"/>
    </row>
    <row r="404" spans="1:6" x14ac:dyDescent="0.25">
      <c r="A404" s="73"/>
      <c r="B404" s="74"/>
      <c r="C404" s="86"/>
      <c r="D404" s="86"/>
      <c r="E404" s="73"/>
      <c r="F404" s="73"/>
    </row>
    <row r="405" spans="1:6" x14ac:dyDescent="0.25">
      <c r="C405" s="86"/>
      <c r="D405" s="86"/>
      <c r="E405" s="86"/>
      <c r="F405" s="86"/>
    </row>
    <row r="407" spans="1:6" x14ac:dyDescent="0.25">
      <c r="F407" s="94"/>
    </row>
  </sheetData>
  <mergeCells count="4">
    <mergeCell ref="A3:D3"/>
    <mergeCell ref="A2:D2"/>
    <mergeCell ref="A1:D1"/>
    <mergeCell ref="A4:D4"/>
  </mergeCells>
  <pageMargins left="0.70866141732283472" right="0.70866141732283472" top="0.74803149606299213" bottom="0.74803149606299213" header="0.31496062992125984" footer="0.31496062992125984"/>
  <pageSetup paperSize="9" scale="56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2016г.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2016-01-15T05:38:39Z</cp:lastPrinted>
  <dcterms:created xsi:type="dcterms:W3CDTF">2015-09-23T12:24:19Z</dcterms:created>
  <dcterms:modified xsi:type="dcterms:W3CDTF">2016-02-24T11:20:48Z</dcterms:modified>
</cp:coreProperties>
</file>