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80" windowWidth="15195" windowHeight="7620" firstSheet="2" activeTab="2"/>
  </bookViews>
  <sheets>
    <sheet name="Район" sheetId="1" r:id="rId1"/>
    <sheet name="Благов сп" sheetId="3" r:id="rId2"/>
    <sheet name="Лист1" sheetId="8" r:id="rId3"/>
  </sheets>
  <calcPr calcId="124519"/>
</workbook>
</file>

<file path=xl/calcChain.xml><?xml version="1.0" encoding="utf-8"?>
<calcChain xmlns="http://schemas.openxmlformats.org/spreadsheetml/2006/main">
  <c r="E170" i="8"/>
  <c r="E167" s="1"/>
  <c r="E271" l="1"/>
  <c r="E275"/>
  <c r="E274"/>
  <c r="E272" s="1"/>
  <c r="E332" l="1"/>
  <c r="E331" s="1"/>
  <c r="E330" s="1"/>
  <c r="E266"/>
  <c r="E264"/>
  <c r="E260"/>
  <c r="E249"/>
  <c r="E253"/>
  <c r="E251"/>
  <c r="E207"/>
  <c r="E204"/>
  <c r="E202"/>
  <c r="E163"/>
  <c r="E161"/>
  <c r="E159"/>
  <c r="E121"/>
  <c r="E120" s="1"/>
  <c r="E119" s="1"/>
  <c r="E117"/>
  <c r="E116" s="1"/>
  <c r="E113"/>
  <c r="E112" s="1"/>
  <c r="E75"/>
  <c r="E73"/>
  <c r="E71"/>
  <c r="E48"/>
  <c r="E47" s="1"/>
  <c r="E46" s="1"/>
  <c r="E111" l="1"/>
  <c r="E34" l="1"/>
  <c r="E33" s="1"/>
  <c r="E32" s="1"/>
  <c r="E31" s="1"/>
  <c r="E12"/>
  <c r="E106" l="1"/>
  <c r="E105" s="1"/>
  <c r="E80" l="1"/>
  <c r="E70"/>
  <c r="E409"/>
  <c r="E211" l="1"/>
  <c r="E213"/>
  <c r="E257"/>
  <c r="E416"/>
  <c r="E293"/>
  <c r="E290"/>
  <c r="E287"/>
  <c r="E286" s="1"/>
  <c r="E285"/>
  <c r="E279"/>
  <c r="E411"/>
  <c r="E78"/>
  <c r="E82"/>
  <c r="E79" l="1"/>
  <c r="E81"/>
  <c r="E383" l="1"/>
  <c r="E347" l="1"/>
  <c r="E247" l="1"/>
  <c r="E136"/>
  <c r="E109" l="1"/>
  <c r="E423" l="1"/>
  <c r="E422" s="1"/>
  <c r="E420"/>
  <c r="E419" s="1"/>
  <c r="E418" s="1"/>
  <c r="E417" s="1"/>
  <c r="E415"/>
  <c r="E414" s="1"/>
  <c r="E413" s="1"/>
  <c r="E412" s="1"/>
  <c r="E410"/>
  <c r="E408"/>
  <c r="E403"/>
  <c r="E402" s="1"/>
  <c r="E401" s="1"/>
  <c r="E399"/>
  <c r="E395"/>
  <c r="E397"/>
  <c r="E393"/>
  <c r="E390"/>
  <c r="E388"/>
  <c r="E381"/>
  <c r="E380" s="1"/>
  <c r="E378"/>
  <c r="E377" s="1"/>
  <c r="E375"/>
  <c r="E374" s="1"/>
  <c r="E366"/>
  <c r="E365" s="1"/>
  <c r="E372"/>
  <c r="E369"/>
  <c r="E367"/>
  <c r="E359"/>
  <c r="E346"/>
  <c r="E363"/>
  <c r="E356"/>
  <c r="E354"/>
  <c r="E352"/>
  <c r="E350"/>
  <c r="E348"/>
  <c r="E343"/>
  <c r="E342" s="1"/>
  <c r="E200"/>
  <c r="E196"/>
  <c r="E229"/>
  <c r="E228" s="1"/>
  <c r="E224"/>
  <c r="E223" s="1"/>
  <c r="E222" s="1"/>
  <c r="E221" s="1"/>
  <c r="E337"/>
  <c r="E336" s="1"/>
  <c r="E335" s="1"/>
  <c r="E334" s="1"/>
  <c r="E328"/>
  <c r="E326"/>
  <c r="E321"/>
  <c r="E320" s="1"/>
  <c r="E317"/>
  <c r="E316" s="1"/>
  <c r="E314"/>
  <c r="E313" s="1"/>
  <c r="E310"/>
  <c r="E306"/>
  <c r="E303"/>
  <c r="E300"/>
  <c r="E297"/>
  <c r="E294"/>
  <c r="E291"/>
  <c r="E288"/>
  <c r="E283"/>
  <c r="E280"/>
  <c r="E277"/>
  <c r="E262"/>
  <c r="E258"/>
  <c r="E256"/>
  <c r="E243"/>
  <c r="E242" s="1"/>
  <c r="E240"/>
  <c r="E239" s="1"/>
  <c r="E237"/>
  <c r="E236" s="1"/>
  <c r="E234"/>
  <c r="E233" s="1"/>
  <c r="E218"/>
  <c r="E215"/>
  <c r="E212"/>
  <c r="E210"/>
  <c r="E194"/>
  <c r="E191"/>
  <c r="E189"/>
  <c r="E185"/>
  <c r="E184" s="1"/>
  <c r="E183" s="1"/>
  <c r="E181"/>
  <c r="E179"/>
  <c r="E174"/>
  <c r="E173" s="1"/>
  <c r="E172" s="1"/>
  <c r="E168"/>
  <c r="E157"/>
  <c r="E150"/>
  <c r="E149" s="1"/>
  <c r="E148" s="1"/>
  <c r="E146"/>
  <c r="E145" s="1"/>
  <c r="E144" s="1"/>
  <c r="E140"/>
  <c r="E139" s="1"/>
  <c r="E138" s="1"/>
  <c r="E135"/>
  <c r="E134" s="1"/>
  <c r="E132"/>
  <c r="E131" s="1"/>
  <c r="E130" s="1"/>
  <c r="E127"/>
  <c r="E126" s="1"/>
  <c r="E125" s="1"/>
  <c r="E124" s="1"/>
  <c r="E107"/>
  <c r="E104" s="1"/>
  <c r="E99"/>
  <c r="E98" s="1"/>
  <c r="E97" s="1"/>
  <c r="E96" s="1"/>
  <c r="E94"/>
  <c r="E93" s="1"/>
  <c r="E92" s="1"/>
  <c r="E90"/>
  <c r="E89" s="1"/>
  <c r="E87"/>
  <c r="E86" s="1"/>
  <c r="E84"/>
  <c r="E83" s="1"/>
  <c r="E77"/>
  <c r="E69"/>
  <c r="E66"/>
  <c r="E65" s="1"/>
  <c r="E63"/>
  <c r="E62" s="1"/>
  <c r="E57"/>
  <c r="E56" s="1"/>
  <c r="E55" s="1"/>
  <c r="E53"/>
  <c r="E52" s="1"/>
  <c r="E51" s="1"/>
  <c r="E44"/>
  <c r="E43" s="1"/>
  <c r="E42" s="1"/>
  <c r="E41" s="1"/>
  <c r="E39"/>
  <c r="E38" s="1"/>
  <c r="E37" s="1"/>
  <c r="E36" s="1"/>
  <c r="E29"/>
  <c r="E28" s="1"/>
  <c r="E27" s="1"/>
  <c r="E25"/>
  <c r="E24" s="1"/>
  <c r="E23" s="1"/>
  <c r="E270" l="1"/>
  <c r="E269" s="1"/>
  <c r="E255"/>
  <c r="E193"/>
  <c r="E156"/>
  <c r="E155" s="1"/>
  <c r="E154" s="1"/>
  <c r="E68"/>
  <c r="E227"/>
  <c r="E226" s="1"/>
  <c r="E166"/>
  <c r="E165" s="1"/>
  <c r="E325"/>
  <c r="E324" s="1"/>
  <c r="E407"/>
  <c r="E406" s="1"/>
  <c r="E405" s="1"/>
  <c r="E392"/>
  <c r="E387"/>
  <c r="E345"/>
  <c r="E341" s="1"/>
  <c r="E340" s="1"/>
  <c r="E129"/>
  <c r="E178"/>
  <c r="E177" s="1"/>
  <c r="E103"/>
  <c r="E102" s="1"/>
  <c r="E50"/>
  <c r="E232"/>
  <c r="E231" s="1"/>
  <c r="E188"/>
  <c r="E187" s="1"/>
  <c r="E22"/>
  <c r="E20"/>
  <c r="E18"/>
  <c r="E14"/>
  <c r="E10"/>
  <c r="E9" l="1"/>
  <c r="E8" s="1"/>
  <c r="E386"/>
  <c r="E385" s="1"/>
  <c r="E339" s="1"/>
  <c r="E176"/>
  <c r="E268"/>
  <c r="E61"/>
  <c r="E60" s="1"/>
  <c r="E220"/>
  <c r="E17"/>
  <c r="E16" s="1"/>
  <c r="E7" l="1"/>
  <c r="E6" s="1"/>
  <c r="E427" l="1"/>
</calcChain>
</file>

<file path=xl/sharedStrings.xml><?xml version="1.0" encoding="utf-8"?>
<sst xmlns="http://schemas.openxmlformats.org/spreadsheetml/2006/main" count="1066" uniqueCount="695">
  <si>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</si>
  <si>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</si>
  <si>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</si>
  <si>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</si>
  <si>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</si>
  <si>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</si>
  <si>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</si>
  <si>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</si>
  <si>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</si>
  <si>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</si>
  <si>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</si>
  <si>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</si>
  <si>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</si>
  <si>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</si>
  <si>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</si>
  <si>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</si>
  <si>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</si>
  <si>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</si>
  <si>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</si>
  <si>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</si>
  <si>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</si>
  <si>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</si>
  <si>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</si>
  <si>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</si>
  <si>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</si>
  <si>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</si>
  <si>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</si>
  <si>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</si>
  <si>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</si>
  <si>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</si>
  <si>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</si>
  <si>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</si>
  <si>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</si>
  <si>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</si>
  <si>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</si>
  <si>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</si>
  <si>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</si>
  <si>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</si>
  <si>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</si>
  <si>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</si>
  <si>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</si>
  <si>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</si>
  <si>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</si>
  <si>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</si>
  <si>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</si>
  <si>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</si>
  <si>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</si>
  <si>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</si>
  <si>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</si>
  <si>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</si>
  <si>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</si>
  <si>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</si>
  <si>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</si>
  <si>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</si>
  <si>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</si>
  <si>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</si>
  <si>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</si>
  <si>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</si>
  <si>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</si>
  <si>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</si>
  <si>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</si>
  <si>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</si>
  <si>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</si>
  <si>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</si>
  <si>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</si>
  <si>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</si>
  <si>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</si>
  <si>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</si>
  <si>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</si>
  <si>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</si>
  <si>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</si>
  <si>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</si>
  <si>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</si>
  <si>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</si>
  <si>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</si>
  <si>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</si>
  <si>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</si>
  <si>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</si>
  <si>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</si>
  <si>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</si>
  <si>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</si>
  <si>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</si>
  <si>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</si>
  <si>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</si>
  <si>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</si>
  <si>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</si>
  <si>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</si>
  <si>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</si>
  <si>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</si>
  <si>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</si>
  <si>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</si>
  <si>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</si>
  <si>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</si>
  <si>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</si>
  <si>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</si>
  <si>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</si>
  <si>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</si>
  <si>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</si>
  <si>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</si>
  <si>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</si>
  <si>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</si>
  <si>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</si>
  <si>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</si>
  <si>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</si>
  <si>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</si>
  <si>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</si>
  <si>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</si>
  <si>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</si>
  <si>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</si>
  <si>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</si>
  <si>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</si>
  <si>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</si>
  <si>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</si>
  <si>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</si>
  <si>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</si>
  <si>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</si>
  <si>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</si>
  <si>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</si>
  <si>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</si>
  <si>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</si>
  <si>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</si>
  <si>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</si>
  <si>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</si>
  <si>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</si>
  <si>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</si>
  <si>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</si>
  <si>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</si>
  <si>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</si>
  <si>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</si>
  <si>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</si>
  <si>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</si>
  <si>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</si>
  <si>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</si>
  <si>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</si>
  <si>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</si>
  <si>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</si>
  <si>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</si>
  <si>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</si>
  <si>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</si>
  <si>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</si>
  <si>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</si>
  <si>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</si>
  <si>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</si>
  <si>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</si>
  <si>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</si>
  <si>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</si>
  <si>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</si>
  <si>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</si>
  <si>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</si>
  <si>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</si>
  <si>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</si>
  <si>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</si>
  <si>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</si>
  <si>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</si>
  <si>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</si>
  <si>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</si>
  <si>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</si>
  <si>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</si>
  <si>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</si>
  <si>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</si>
  <si>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</si>
  <si>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</si>
  <si>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</si>
  <si>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</si>
  <si>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</si>
  <si>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</si>
  <si>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</si>
  <si>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</si>
  <si>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</si>
  <si>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</si>
  <si>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</si>
  <si>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</si>
  <si>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</si>
  <si>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</si>
  <si>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</si>
  <si>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</si>
  <si>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</si>
  <si>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</si>
  <si>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</si>
  <si>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</si>
  <si>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</si>
  <si>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</si>
  <si>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</si>
  <si>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</si>
  <si>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</si>
  <si>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</si>
  <si>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</si>
  <si>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</si>
  <si>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</si>
  <si>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</si>
  <si>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</si>
  <si>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</si>
  <si>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</si>
  <si>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</si>
  <si>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</si>
  <si>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</si>
  <si>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</si>
  <si>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</si>
  <si>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</si>
  <si>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</si>
  <si>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</si>
  <si>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</si>
  <si>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</si>
  <si>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</si>
  <si>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</si>
  <si>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</si>
  <si>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</si>
  <si>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</si>
  <si>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</si>
  <si>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</si>
  <si>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</si>
  <si>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</si>
  <si>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</si>
  <si>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</si>
  <si>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</si>
  <si>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</si>
  <si>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</si>
  <si>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</si>
  <si>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</si>
  <si>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</si>
  <si>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</si>
  <si>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</si>
  <si>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</si>
  <si>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</si>
  <si>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</si>
  <si>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</si>
  <si>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</si>
  <si>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</si>
  <si>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</si>
  <si>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</si>
  <si>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02.1.02.70500</t>
  </si>
  <si>
    <t>02.1.02.70550</t>
  </si>
  <si>
    <t>02.1.03.00000</t>
  </si>
  <si>
    <t>Обеспечение государственной поддержки муниципальных образовательных систем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</si>
  <si>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</si>
  <si>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</si>
  <si>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</si>
  <si>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</si>
  <si>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</si>
  <si>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</si>
  <si>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</si>
  <si>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</si>
  <si>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</si>
  <si>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03.3.01.70970</t>
  </si>
  <si>
    <t>03.3.02.00000</t>
  </si>
  <si>
    <t>03.3.02.71000</t>
  </si>
  <si>
    <t>03.3.02.71060</t>
  </si>
  <si>
    <t>03.3.02.74390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</si>
  <si>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</si>
  <si>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</si>
  <si>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</si>
  <si>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</si>
  <si>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</si>
  <si>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</si>
  <si>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</si>
  <si>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</si>
  <si>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</si>
  <si>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</si>
  <si>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</si>
  <si>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</si>
  <si>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</si>
  <si>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11.1.01.00000</t>
  </si>
  <si>
    <t>11.1.02.00000</t>
  </si>
  <si>
    <t>11.1.03.00000</t>
  </si>
  <si>
    <t>11.1.04.00000</t>
  </si>
  <si>
    <t>Поддержка доступа граждан к информационно-библиотечным ресурсам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</si>
  <si>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</si>
  <si>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</si>
  <si>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</si>
  <si>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</si>
  <si>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</si>
  <si>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</si>
  <si>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</si>
  <si>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14.1.01.00000</t>
  </si>
  <si>
    <t>14.2.00.00000</t>
  </si>
  <si>
    <t>14.3.00.00000</t>
  </si>
  <si>
    <t>14.3.01.00000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</si>
  <si>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</si>
  <si>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</si>
  <si>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</si>
  <si>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</si>
  <si>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</si>
  <si>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24.1.01.00000</t>
  </si>
  <si>
    <t>24.2.00.00000</t>
  </si>
  <si>
    <t>24.2.01.00000</t>
  </si>
  <si>
    <t>24.2.02.00000</t>
  </si>
  <si>
    <t>25.0.00.00000</t>
  </si>
  <si>
    <t>25.2.00.00000</t>
  </si>
  <si>
    <t>25.2.01.00000</t>
  </si>
  <si>
    <t>25.3.00.00000</t>
  </si>
  <si>
    <t>25.3.01.00000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</si>
  <si>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</si>
  <si>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30.0.00.00000</t>
  </si>
  <si>
    <t>30.1.00.00000</t>
  </si>
  <si>
    <t>30.1.01.00000</t>
  </si>
  <si>
    <t>Выполнение комплекса мер по повышению эффективности использования энергетических ресурсов в бюджетной сфере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</si>
  <si>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</si>
  <si>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</si>
  <si>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</si>
  <si>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</si>
  <si>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</si>
  <si>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</si>
  <si>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</si>
  <si>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>50.0.00.80190</t>
  </si>
  <si>
    <t>50.0.00.80200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</si>
  <si>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</si>
  <si>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</si>
  <si>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Реализация подпрограммы "Ярославские каникулы" в части оплаты стоимости наборов продуктов питания в лагерях с дневной формой пребывания детей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</si>
  <si>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</si>
  <si>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Обеспечение  функционирования в вечернее время спортивных залов общеобразовательных школ для занятий в них обучающихся  </t>
  </si>
  <si>
    <t xml:space="preserve">Обеспечение  деятельности учреждений по организации досуга в сфере культуры 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</si>
  <si>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</si>
  <si>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</si>
  <si>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Строительство, модернизация, ремонт и содержание автомобильных дорог общего пользования, в том числе  дорог в поселениях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</si>
  <si>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</si>
  <si>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 , оказывающим  социально значимые бытовые  услуги сельскому населению </t>
  </si>
  <si>
    <t xml:space="preserve">Реализация мероприятий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</si>
  <si>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</si>
  <si>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</si>
  <si>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</si>
  <si>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</si>
  <si>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</si>
  <si>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</si>
  <si>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</si>
  <si>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</si>
  <si>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</si>
  <si>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</si>
  <si>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>02.2.01.70650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</si>
  <si>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</si>
  <si>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</si>
  <si>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</si>
  <si>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</si>
  <si>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</si>
  <si>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</si>
  <si>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Реализация мероприятий , направленных на поддержку  материально-технической базы   образовательных учреждений </t>
  </si>
  <si>
    <t>Оплата услуг банка на компенсацию расходов за присмотр и уход за детьми, осваивающими программы дошкольного образования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</si>
  <si>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</si>
  <si>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</si>
  <si>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</si>
  <si>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</si>
  <si>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</si>
  <si>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</si>
  <si>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</si>
  <si>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</si>
  <si>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Ведомственная целевая программа «Реализация молодежной политики в Большесельском муниципальном районе»  </t>
  </si>
  <si>
    <t xml:space="preserve">Обеспечение деятельности учреждений, подведомственных учредителю в сфере  молодежной политики  </t>
  </si>
  <si>
    <t xml:space="preserve">Субсидия на оказание (выполнение) муниципальными учреждениями услуг (работ) в сфере молодежной политики  </t>
  </si>
  <si>
    <t xml:space="preserve">Муниципальная целевая программа  «Патриотическое воспитание граждан Российской Федерации, проживающих на территории Большесельского муниципального района»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</si>
  <si>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</si>
  <si>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</si>
  <si>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>Субвенция на социальную поддержку граждан, подвегшихся воздействию радиации, за счёт средств федерального бюджета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</si>
  <si>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</si>
  <si>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</si>
  <si>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</si>
  <si>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</si>
  <si>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</si>
  <si>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</si>
  <si>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</si>
  <si>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</si>
  <si>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Реализация мероприятий  подпрограммы  "Семья и дети" </t>
  </si>
  <si>
    <t xml:space="preserve">Субсидия  на  укрепление  института  семьи, повышение  качества  жизни семей  с несовершеннолетними детьми 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</si>
  <si>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обласного бюджета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</si>
  <si>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</si>
  <si>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Муниципальная  целевая  программа  «Профилактика безнадзорности, правонарушений  и защита  прав  несовершеннолетних,  проживающих на территории  Большесельского муниципального района»  </t>
  </si>
  <si>
    <t>Реализация мероприятий по профилактике безнадзорности, правонарушений и защите прав несовершеннолетних</t>
  </si>
  <si>
    <t>Муниципальная программа «Обеспечение общественного порядка  и  противодействие  преступности на  территории в  Большесельском муниципальном районе»</t>
  </si>
  <si>
    <t xml:space="preserve">Муниципальная целевая программа «Повышение безопасности  дорожного  движения в Большесельском муниципальном районе» 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</si>
  <si>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</si>
  <si>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</si>
  <si>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</si>
  <si>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</si>
  <si>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>Ведомственная целевая программа "Совершенствование единой дежурно-диспетчерской службы БМР"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</si>
  <si>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</si>
  <si>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</si>
  <si>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>Ведомственная  целевая  программа  «Развитие  учреждений культуры  в Большесельском муниципальном районе»</t>
  </si>
  <si>
    <t xml:space="preserve">Обеспечение деятельности  библиотек  </t>
  </si>
  <si>
    <t xml:space="preserve">Обеспечение деятельности  учреждений дополнительного образования, в сфере культуры  </t>
  </si>
  <si>
    <t xml:space="preserve"> Субсидия на проведение капитального ремонта муниципальных учреждений культуры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</si>
  <si>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</si>
  <si>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</si>
  <si>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</si>
  <si>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</si>
  <si>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</si>
  <si>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</si>
  <si>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на 2014 г и плановый период 2015-2016гг.  </t>
  </si>
  <si>
    <t>Содержание гидротехнических сооружений</t>
  </si>
  <si>
    <t>Реализация мероприятий направленных на подготовку к зиме объектов коммунальной инфраструктуры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</si>
  <si>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на 2014-2016гг.</t>
  </si>
  <si>
    <t>Муниципальная целевая программа "Развитие водоснабжения и водоотведения, очистки сточных вод Большесельского муниципального района" на 2014-2016гг.</t>
  </si>
  <si>
    <t>Реализация мероприятий направленных на строительство, реконструкцию и ремонт объектов водоснабжения и водоотведения</t>
  </si>
  <si>
    <t>Муниципальная  программа «Экономическое развитие и инновационная  экономика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</si>
  <si>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районе» </t>
  </si>
  <si>
    <t>Муниципальная программа  «Эффективная  власть  в Большесельском  муниципальном районе»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</si>
  <si>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</si>
  <si>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</si>
  <si>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района»  </t>
  </si>
  <si>
    <t xml:space="preserve">Ведомственная  целевая  программа «Развитие  архивного дела  в  Большесельском  муниципальном  районе» </t>
  </si>
  <si>
    <t>Обеспечение деятельности МУ "Архив" Большесельского муниципального района"</t>
  </si>
  <si>
    <t xml:space="preserve">Муниципальная  целевая  программа  «Развитие  правовой грамотности и  правосознания  граждан  на  территории  Большесельского муниципального района» </t>
  </si>
  <si>
    <t>Реализация мероприятий направленных на развитие правовой грамотности и правосознания граждан</t>
  </si>
  <si>
    <t>Мероприятия по проведению схемы территориального планирования.</t>
  </si>
  <si>
    <t>Муниципальная программа "Обеспечение доступным и комфортным жильем населения Большесельского муниципального района"</t>
  </si>
  <si>
    <t>Ведомственная целевая программа "Обеспечение функционирования органов местного самоуправления"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</si>
  <si>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</si>
  <si>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</si>
  <si>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</si>
  <si>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</si>
  <si>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</si>
  <si>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 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</si>
  <si>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</si>
  <si>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</si>
  <si>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Муниципальная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</si>
  <si>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Мероприятия, направленные на поддержку сельского хозяйства</t>
  </si>
  <si>
    <t>Муниципальная  целевая программа "Развитие агропромышленного комплекса Большесельского муниципального района</t>
  </si>
  <si>
    <t>Муниципальная программа  «Энергоэффективность  в  Большесельском  муниципальном районе»</t>
  </si>
  <si>
    <t xml:space="preserve">Муниципальная  целевая  программа «Энергосбережение  и  повышение  энергоэффективности  на  территории  Большесельского муниципального района»  </t>
  </si>
  <si>
    <t xml:space="preserve">Мероприятия по  повышению энергоэффективности и энергосбережению  </t>
  </si>
  <si>
    <t>Муниципальная  целевая  программа  «Управление  муниципальными  финансами  Большесельского муниципального  района»  на  2014-2016 годы</t>
  </si>
  <si>
    <t xml:space="preserve">Мероприятия  по повышению качества управления муниципальными финансами </t>
  </si>
  <si>
    <t>Непрограммные  расходы</t>
  </si>
  <si>
    <t xml:space="preserve">Резервный фонд исполнитальных органов  муниципальной власти </t>
  </si>
  <si>
    <t>Осуществление полномочий Российской Федерации по государственной регистрации актов гражданского состояния.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</si>
  <si>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</si>
  <si>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</si>
  <si>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</si>
  <si>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03.4.00.00000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</si>
  <si>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</si>
  <si>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</si>
  <si>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</si>
  <si>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</si>
  <si>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</si>
  <si>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</si>
  <si>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</si>
  <si>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</si>
  <si>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</si>
  <si>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</si>
  <si>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</si>
  <si>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</si>
  <si>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</si>
  <si>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</si>
  <si>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</si>
  <si>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</si>
  <si>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</si>
  <si>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24.1.01.15030</t>
  </si>
  <si>
    <t>11.2.01.00000</t>
  </si>
  <si>
    <t>21.1.01.00000</t>
  </si>
  <si>
    <t>14.2.02.00000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</si>
  <si>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</si>
  <si>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02.1.03.10050</t>
  </si>
  <si>
    <t>02.1.02.10570</t>
  </si>
  <si>
    <t>Развитие градостроительной документации в Большесельском муниципальном районе</t>
  </si>
  <si>
    <t>05.1.01.10830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</si>
  <si>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</si>
  <si>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Обеспечение эффективного предупреждения и ликвидации чрезвычацных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</si>
  <si>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</si>
  <si>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</si>
  <si>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</si>
  <si>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Модернизация материально-технической базы муниципальных учреждений культуры</t>
  </si>
  <si>
    <t>11.1.03.71690</t>
  </si>
  <si>
    <t>11.1.02.10300</t>
  </si>
  <si>
    <t>Развитие туризма и отдыха на территории Большесельского муниципального района</t>
  </si>
  <si>
    <t xml:space="preserve">Поддержка  предприятий коммунального комплекса,  оказывающих жилищно-коммунальные услуги </t>
  </si>
  <si>
    <t>13.1.01.10360</t>
  </si>
  <si>
    <t>11.2.01.10350</t>
  </si>
  <si>
    <t>14.1.01.10790</t>
  </si>
  <si>
    <t>14.1.01.10800</t>
  </si>
  <si>
    <t>14.1.01.10860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</si>
  <si>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</si>
  <si>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Повышение качества водоснабжения,водоотведения и очистки сточных вод в результате модернизации централизованных систем водоснабжения,водоотведения и очистки сточных вод</t>
  </si>
  <si>
    <t>14.3.01.10850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</si>
  <si>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</si>
  <si>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</si>
  <si>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</si>
  <si>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</si>
  <si>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21.3.01.00000</t>
  </si>
  <si>
    <t>Обеспечение сохранности и организация использования архивных документов,хранящихся в МУ "Архив Большесельского муниципального района"</t>
  </si>
  <si>
    <t>21.3.01.10430</t>
  </si>
  <si>
    <t>21.4.01.00000</t>
  </si>
  <si>
    <t>Создание условий обеспечивающих правовое просвещение и правовое информирование населения Большесельского муниципального района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</si>
  <si>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</si>
  <si>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</si>
  <si>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Строительство,реконструкция,капитальный ремонт,ремонт и содержание автомобильных дорог общего пользования</t>
  </si>
  <si>
    <t>21.6.01.10890</t>
  </si>
  <si>
    <t>21.4.01.10440</t>
  </si>
  <si>
    <t>21.1.01.10410</t>
  </si>
  <si>
    <t>21.2.01.10420</t>
  </si>
  <si>
    <t>24.1.01.10500</t>
  </si>
  <si>
    <t>Осуществление внутримуниципальных перевозок на территории Большесельского муниципального района</t>
  </si>
  <si>
    <t>24.2.01.10510</t>
  </si>
  <si>
    <t>25.2.01.10530</t>
  </si>
  <si>
    <t>25.2.01.10540</t>
  </si>
  <si>
    <t>25.3.01.10520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</si>
  <si>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</si>
  <si>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</si>
  <si>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</si>
  <si>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</si>
  <si>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</si>
  <si>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08.2.01.71430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</si>
  <si>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</si>
  <si>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</si>
  <si>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</si>
  <si>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30.1.01.10550</t>
  </si>
  <si>
    <t>36.1.02.10610</t>
  </si>
  <si>
    <t>36.1.04.10870</t>
  </si>
  <si>
    <t>21.4.00.00000</t>
  </si>
  <si>
    <t>Предоставление социальных услуг отдельным категориям граждан при  проезде в транспорте общего пользования</t>
  </si>
  <si>
    <t>24.2.02.72550</t>
  </si>
  <si>
    <t>24.2.02.72560</t>
  </si>
  <si>
    <t>23.0.00.00000</t>
  </si>
  <si>
    <t>23.1.00.00000</t>
  </si>
  <si>
    <t>Ведомственная целевая программа "Поддержка средств массовой информации в Большесельском муниципальном районе"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</si>
  <si>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</si>
  <si>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</si>
  <si>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</si>
  <si>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</si>
  <si>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</si>
  <si>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</si>
  <si>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</si>
  <si>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</si>
  <si>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</si>
  <si>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03.1.02.00000</t>
  </si>
  <si>
    <t>Предоставление социальных услуг населению Большесельского района на основе стандартов и нормативов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</si>
  <si>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</si>
  <si>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</si>
  <si>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</si>
  <si>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</si>
  <si>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</si>
  <si>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</si>
  <si>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11.1.01.10320</t>
  </si>
  <si>
    <t>11.1.04.10650</t>
  </si>
  <si>
    <t>11.1.05.00000</t>
  </si>
  <si>
    <t>Содействие доступа граждан к культурным ценностям</t>
  </si>
  <si>
    <t>Обеспечение деятельности музеев</t>
  </si>
  <si>
    <t>11.1.05.10310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</si>
  <si>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</si>
  <si>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</si>
  <si>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</si>
  <si>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</si>
  <si>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Правовое воспитание несовершеннолетних</t>
  </si>
  <si>
    <t>03.4.02.00000</t>
  </si>
  <si>
    <t>03.4.02.10220</t>
  </si>
  <si>
    <t>03.4.03.10220</t>
  </si>
  <si>
    <t>03.4.03.00000</t>
  </si>
  <si>
    <t>Государственная поддержка создания и укрепления материально- технической базы учреждений, профилактики безнадзорности и правонарушений несовершеннолетних</t>
  </si>
  <si>
    <t>02.3.01.74880</t>
  </si>
  <si>
    <t>Субсидия на реализацию мероприятий по патриотическому  воспитанию граждан</t>
  </si>
  <si>
    <t>Субсидия на оснащение оборудованием муниципальных учреждений культуры</t>
  </si>
  <si>
    <t>11.1.03.74720</t>
  </si>
  <si>
    <t>Субвенция на организацию питания обучающихся образовательных организаций</t>
  </si>
  <si>
    <t xml:space="preserve">Субвенция  на  составление (иизменение) списков кандидатов в присяжные заседатели федеральных судов общей юрисдикции 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</si>
  <si>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 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</si>
  <si>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</si>
  <si>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</si>
  <si>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Подведение итогов соревнований в агропромышленном комплексе,за счет средств местного бюджета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</si>
  <si>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</si>
  <si>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</si>
  <si>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 подготовку и проведение Всероссийской сельскохозяйственной переписи 2016 года</t>
  </si>
  <si>
    <t>25.4.02.53910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</si>
  <si>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</si>
  <si>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>25.4.02.74450</t>
  </si>
  <si>
    <t>Субвенция на отлов и содержание безнадзорных животных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</si>
  <si>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</si>
  <si>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</si>
  <si>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Субвенция на социальную поддержку отдельных категорий граждан   в части ежемесячной денежной выплаты ветеранам труда, труженникам тыла, реабилитированным лицам</t>
  </si>
  <si>
    <t>03.1.02.70850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</si>
  <si>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</si>
  <si>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</si>
  <si>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</si>
  <si>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</si>
  <si>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03.1.03.70890</t>
  </si>
  <si>
    <t>03.1.01.51370</t>
  </si>
  <si>
    <t>03.1.01.52200</t>
  </si>
  <si>
    <t>03.1.01.52500</t>
  </si>
  <si>
    <t>03.1.01.52700</t>
  </si>
  <si>
    <t>03.1.01.53810</t>
  </si>
  <si>
    <t>03.1.01.70740</t>
  </si>
  <si>
    <t>03.1.01.53850</t>
  </si>
  <si>
    <t>03.1.01.70750</t>
  </si>
  <si>
    <t>03.1.01.70840</t>
  </si>
  <si>
    <t>03.1.01.70860</t>
  </si>
  <si>
    <t>03.1.01.70870</t>
  </si>
  <si>
    <t>03.1.01.73040</t>
  </si>
  <si>
    <t>03.1.01.R0840</t>
  </si>
  <si>
    <t>02.1.02.70510</t>
  </si>
  <si>
    <t>02.1.04.10250</t>
  </si>
  <si>
    <t>02.1.05.10040</t>
  </si>
  <si>
    <t>02.1.02.10010</t>
  </si>
  <si>
    <t>02.1.02.10020</t>
  </si>
  <si>
    <t>02.1.02.70520</t>
  </si>
  <si>
    <t>02.1.02.70530</t>
  </si>
  <si>
    <t>02.1.02.73110</t>
  </si>
  <si>
    <t>99.0.00.71690</t>
  </si>
  <si>
    <t>Администрация муниципального района</t>
  </si>
  <si>
    <t>Финансовое управление администрации муниципального района</t>
  </si>
  <si>
    <t>Управление социальной защиты муниципального района</t>
  </si>
  <si>
    <t>Управление образования администрации муниципального района</t>
  </si>
  <si>
    <t>Предоставление субсидии бюджетным, автономным учреждениям и иным некомерческим организациям</t>
  </si>
  <si>
    <t>Расходы на выплаты персоналу в целяхобеспечения выполнения функций государственными (муниципальными ) органами ,казёнными учреждениями, органами управления государственными внебюджетными фондами</t>
  </si>
  <si>
    <t>Иные межбюджетные ассигнования</t>
  </si>
  <si>
    <t>Закупка товаров, работ и услуг для государственных (муниципальных) нужд</t>
  </si>
  <si>
    <t>Межбюджетные трансферты</t>
  </si>
  <si>
    <t>Социальное обеспечение и иные выплаты населению</t>
  </si>
  <si>
    <t>Итого</t>
  </si>
  <si>
    <t>Дефицит  (-),  профицит (+)</t>
  </si>
  <si>
    <t>Наименование</t>
  </si>
  <si>
    <t>Главный распоряди-тель</t>
  </si>
  <si>
    <t>Целевая статья</t>
  </si>
  <si>
    <t>Вид расходов</t>
  </si>
  <si>
    <t>2016 год 
(руб.)</t>
  </si>
  <si>
    <t>Ведомственная структура расходов районного бюджета на  2016 год</t>
  </si>
  <si>
    <t>к Решению Собрания Представителей</t>
  </si>
  <si>
    <t xml:space="preserve">Глава муниципального района </t>
  </si>
  <si>
    <t>В.А. Лубенин</t>
  </si>
  <si>
    <t>Расходы на выплаты персоналу в целяхобеспечения выполнения функций государственными (муниципальными ) органами, казёнными учреждениями, органами управления государственными внебюджетными фондами</t>
  </si>
  <si>
    <t>Муниципальная  программа  «Создание условий для эффективного управления муниципальными финансами в Большесельском  муниципальном районе»</t>
  </si>
  <si>
    <t>Приложение 7</t>
  </si>
  <si>
    <t>Софинансирование субсидии на реализацию мероприятий по патриотическому воспитанию граждан</t>
  </si>
  <si>
    <t>02.3.01.S4880</t>
  </si>
  <si>
    <t>Софинансирование субсидии на проведение капитального ремонта муниципальных учреждений культуры</t>
  </si>
  <si>
    <t>11.1.03.S1690</t>
  </si>
  <si>
    <t>Софинансирование субсидии на оснощение оборудованием муниципальных учреждений культуры</t>
  </si>
  <si>
    <t>11.1.03.S4720</t>
  </si>
  <si>
    <t>Софинансирование субсидии на укрепление института семьи, повышение качества жизни семей с несовершеннолетними детьми</t>
  </si>
  <si>
    <t>03.3.01.S0970</t>
  </si>
  <si>
    <t>Частичная компенсацию расходов, связанных с выполнением полномочий органами местного самоуправления муниципальных образований по теплоснабжению, водоснабжению и водоотведению</t>
  </si>
  <si>
    <t>Муниципальная  целевая программа  "Актуализация градостроительной документации Большесельского муниципального района"</t>
  </si>
  <si>
    <t>03.3.02.S1000</t>
  </si>
  <si>
    <t>08.2.01.S1430</t>
  </si>
  <si>
    <t>08.1.01.10200</t>
  </si>
  <si>
    <t>02.2.01.25110</t>
  </si>
  <si>
    <t>Межбюджетные трансферты на реализацию мероприятий в области молодёжной политики из средств Большесельского сельского поселения</t>
  </si>
  <si>
    <t>04.0.00.00000</t>
  </si>
  <si>
    <t>04.1.00.00000</t>
  </si>
  <si>
    <t>04.1.01.00000</t>
  </si>
  <si>
    <t>04.1.01.10270</t>
  </si>
  <si>
    <t>Муниципальная программа "Доступная среда в Большесельском муниципальном районе"</t>
  </si>
  <si>
    <t>Муниципальная целевая программа "Доступная среда"</t>
  </si>
  <si>
    <t>Повышение доступности объектов и услуг для инвалидов и других маломобильных групп населения</t>
  </si>
  <si>
    <t>Мероприятия по реализации муниципальной целевой программы "Доступная среда"</t>
  </si>
  <si>
    <t>08.3.00.00000</t>
  </si>
  <si>
    <t>08.3.01.00000</t>
  </si>
  <si>
    <t>08.3.01.10820</t>
  </si>
  <si>
    <t>Муниципальная целевая программа"Профилактика правонарушений, проявления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</si>
  <si>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функционированиясистемы комплексного обеспеченияобщественного порядка и общественной безопасности, общей профилактики правонарушений.</t>
  </si>
  <si>
    <t>Меропрятия по профилактике правонарушений, проявлению экстримизма, терроризма и усиления борьбы с преступностью</t>
  </si>
  <si>
    <t>11.1.03.25120</t>
  </si>
  <si>
    <t>11.1.03.25220</t>
  </si>
  <si>
    <t>11.1.03.25320</t>
  </si>
  <si>
    <t>Межбюджетные трансферты на создание условий для организации досуга и обеспечения жителей поселений услугами организаций культуры Большесельского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</si>
  <si>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Благовещенского сельского поселения</t>
  </si>
  <si>
    <t>Межбюджетные трансферты на создание условий для организации досуга и обеспечения жителей поселений услугами организаций культуры Вареговского сельского поселения</t>
  </si>
  <si>
    <t>Модернизация объектов теплоснабжения с вводом их в эксплуатацию(строительство котельных)</t>
  </si>
  <si>
    <t>14.2.01.00000</t>
  </si>
  <si>
    <t>Реализация мероприятий направленных на модернизацию и реформирование жилищно-коммунального комплекса</t>
  </si>
  <si>
    <t>14.2.01.10840</t>
  </si>
  <si>
    <t xml:space="preserve">Закупка  товаров,  работ  и  услуг  для  государственных  (муниципальных)  нужд  </t>
  </si>
  <si>
    <t>Капитальные вложения в объекты государственной (муниципальной) собственности</t>
  </si>
  <si>
    <t>Реализация мероприятий, направленных на модернизацию и реформирование жилищно-коммунального хозяйства</t>
  </si>
  <si>
    <t>14.2.02.10840</t>
  </si>
  <si>
    <t>Социальное  обеспечение  и  иные  выплаты  населению</t>
  </si>
  <si>
    <t>23.1.01.22350</t>
  </si>
  <si>
    <t>23.1.01.25230</t>
  </si>
  <si>
    <t>23.1.01.25420</t>
  </si>
  <si>
    <t>Межбюджетные трансферты на осуществление издательской деятельности Благовещенского сельского поселения</t>
  </si>
  <si>
    <t>Предоставление  субсидий  бюджетным,  автономным  учреждениям  и  иным  некоммерческим  организациям</t>
  </si>
  <si>
    <t>Межбюджетные трансферты на осуществление издательской деятельности Большесельского сельского поселения</t>
  </si>
  <si>
    <t>Межбюджетные трансферты на осуществление издательской деятельности Вареговского сельского поселения</t>
  </si>
  <si>
    <t>50.0.00.25280</t>
  </si>
  <si>
    <t>50.0.00.25410</t>
  </si>
  <si>
    <t xml:space="preserve">Резервный фонд исполнительных органов  муниципальной власти </t>
  </si>
  <si>
    <t>Межбюджетные трансферты на осуществление внешнего муниципального финансового контроля за счёт средств Благовещенского сельского поселения</t>
  </si>
  <si>
    <t>Межбюджетные трансферты на осуществление внешнего муниципального финансового контроля за счёт средств Вареговского сельского поселения</t>
  </si>
  <si>
    <t>50.0.00.25130</t>
  </si>
  <si>
    <t>50.0.00.25230</t>
  </si>
  <si>
    <t>50.0.00.25330</t>
  </si>
  <si>
    <t>Межбюджетные трансферты на обеспечение казначейской системы исполнения бюджета за счёт средств Большесельского сельского поселения</t>
  </si>
  <si>
    <t xml:space="preserve">Закупка  товаров ,  работ  и  услуг  для  государственных  ( муниципальных)  нужд  </t>
  </si>
  <si>
    <t>Межбюджетные трансферты на обеспечение казначейской системы исполнения бюджета за счёт средств Благовещенского сельского поселения</t>
  </si>
  <si>
    <t>Межбюджетные трансферты на обеспечение казначейской системы исполнения бюджета за счёт средств Вареговского сельского поселения</t>
  </si>
  <si>
    <t>99.0.00.72440</t>
  </si>
  <si>
    <t>Субсидия на финансирование дорожного хозяйства</t>
  </si>
  <si>
    <t>Межбюджетные  трансферты</t>
  </si>
  <si>
    <t>99.0.00.74420</t>
  </si>
  <si>
    <t>99.0.00.74790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</si>
  <si>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населённых пунктов</t>
  </si>
  <si>
    <t>03.5.00.00000</t>
  </si>
  <si>
    <t>03.5.01.00000</t>
  </si>
  <si>
    <t>03.5.01.10260</t>
  </si>
  <si>
    <t>Муниципальная целевая программа"Улучшение условий и охраны труда в Большесельском муниципальном районе"</t>
  </si>
  <si>
    <t>Информационное обеспечение и пропаганда охраны труда</t>
  </si>
  <si>
    <t>Мероприятия по улучшению условий и охроаны труда</t>
  </si>
  <si>
    <t xml:space="preserve"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федерального бюджета </t>
  </si>
  <si>
    <t>03.1.01.50840</t>
  </si>
  <si>
    <t>24.1.01.72440</t>
  </si>
  <si>
    <t>от 25.02.2016     № 174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</si>
</sst>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0" xfId="0"/>
    <xf numFmtId="0" fontId="10" fillId="0" borderId="0" xfId="1" applyNumberFormat="1" applyFont="1" applyFill="1" applyAlignment="1" applyProtection="1">
      <alignment vertical="center" wrapText="1"/>
      <protection hidden="1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7" xfId="0" applyFont="1" applyBorder="1"/>
    <xf numFmtId="0" fontId="13" fillId="0" borderId="6" xfId="0" applyFont="1" applyBorder="1"/>
    <xf numFmtId="0" fontId="13" fillId="0" borderId="8" xfId="0" applyFont="1" applyBorder="1"/>
    <xf numFmtId="0" fontId="13" fillId="0" borderId="1" xfId="0" applyFont="1" applyBorder="1"/>
    <xf numFmtId="0" fontId="13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49" fontId="13" fillId="4" borderId="9" xfId="0" applyNumberFormat="1" applyFont="1" applyFill="1" applyBorder="1"/>
    <xf numFmtId="49" fontId="13" fillId="4" borderId="11" xfId="0" applyNumberFormat="1" applyFont="1" applyFill="1" applyBorder="1"/>
    <xf numFmtId="0" fontId="13" fillId="4" borderId="1" xfId="0" applyNumberFormat="1" applyFont="1" applyFill="1" applyBorder="1"/>
    <xf numFmtId="0" fontId="14" fillId="4" borderId="1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4" fillId="4" borderId="9" xfId="0" applyFont="1" applyFill="1" applyBorder="1"/>
    <xf numFmtId="0" fontId="14" fillId="4" borderId="10" xfId="0" applyFont="1" applyFill="1" applyBorder="1"/>
    <xf numFmtId="0" fontId="14" fillId="4" borderId="1" xfId="0" applyFont="1" applyFill="1" applyBorder="1"/>
    <xf numFmtId="0" fontId="12" fillId="4" borderId="1" xfId="0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0" fontId="12" fillId="4" borderId="9" xfId="0" applyFont="1" applyFill="1" applyBorder="1"/>
    <xf numFmtId="0" fontId="12" fillId="4" borderId="10" xfId="0" applyFont="1" applyFill="1" applyBorder="1"/>
    <xf numFmtId="0" fontId="12" fillId="4" borderId="1" xfId="0" applyFont="1" applyFill="1" applyBorder="1"/>
    <xf numFmtId="0" fontId="13" fillId="4" borderId="9" xfId="0" applyFont="1" applyFill="1" applyBorder="1"/>
    <xf numFmtId="0" fontId="13" fillId="4" borderId="10" xfId="0" applyFont="1" applyFill="1" applyBorder="1"/>
    <xf numFmtId="0" fontId="13" fillId="4" borderId="1" xfId="0" applyFont="1" applyFill="1" applyBorder="1"/>
    <xf numFmtId="0" fontId="15" fillId="4" borderId="1" xfId="0" applyFont="1" applyFill="1" applyBorder="1" applyAlignment="1">
      <alignment wrapText="1"/>
    </xf>
    <xf numFmtId="0" fontId="15" fillId="4" borderId="3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3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17" fillId="4" borderId="3" xfId="0" applyFont="1" applyFill="1" applyBorder="1"/>
    <xf numFmtId="0" fontId="12" fillId="4" borderId="3" xfId="0" applyFont="1" applyFill="1" applyBorder="1"/>
    <xf numFmtId="0" fontId="13" fillId="4" borderId="3" xfId="0" applyFont="1" applyFill="1" applyBorder="1"/>
    <xf numFmtId="0" fontId="14" fillId="4" borderId="3" xfId="0" applyFont="1" applyFill="1" applyBorder="1"/>
    <xf numFmtId="49" fontId="13" fillId="4" borderId="10" xfId="0" applyNumberFormat="1" applyFont="1" applyFill="1" applyBorder="1"/>
    <xf numFmtId="0" fontId="14" fillId="4" borderId="9" xfId="0" applyFont="1" applyFill="1" applyBorder="1" applyAlignment="1">
      <alignment wrapText="1"/>
    </xf>
    <xf numFmtId="0" fontId="14" fillId="4" borderId="10" xfId="0" applyFont="1" applyFill="1" applyBorder="1" applyAlignment="1">
      <alignment wrapText="1"/>
    </xf>
    <xf numFmtId="0" fontId="12" fillId="4" borderId="9" xfId="0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0" fontId="12" fillId="4" borderId="4" xfId="0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0" fontId="12" fillId="0" borderId="1" xfId="0" applyFont="1" applyBorder="1"/>
    <xf numFmtId="0" fontId="12" fillId="0" borderId="10" xfId="0" applyFont="1" applyBorder="1"/>
    <xf numFmtId="0" fontId="18" fillId="0" borderId="0" xfId="0" applyFont="1"/>
    <xf numFmtId="0" fontId="20" fillId="0" borderId="0" xfId="0" applyFont="1" applyAlignment="1">
      <alignment wrapText="1"/>
    </xf>
    <xf numFmtId="0" fontId="21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2" fontId="13" fillId="4" borderId="1" xfId="0" applyNumberFormat="1" applyFont="1" applyFill="1" applyBorder="1"/>
    <xf numFmtId="0" fontId="18" fillId="4" borderId="1" xfId="0" applyFont="1" applyFill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9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topLeftCell="A79" workbookViewId="0">
      <selection activeCell="B95" sqref="B95"/>
    </sheetView>
  </sheetViews>
  <sheetFormatPr defaultRowHeight="15"/>
  <cols>
    <col min="1" max="1" width="72.42578125" customWidth="1"/>
    <col min="2" max="2" width="12.28515625" customWidth="1"/>
    <col min="3" max="3" width="10.7109375" customWidth="1"/>
    <col min="4" max="4" width="10.85546875" customWidth="1"/>
    <col min="5" max="5" width="11.140625" customWidth="1"/>
    <col min="6" max="6" width="11.85546875" customWidth="1"/>
    <col min="7" max="7" width="3.7109375" customWidth="1"/>
  </cols>
  <sheetData>
    <row r="1" spans="1:6" ht="32.25" customHeight="1">
      <c r="A1" s="91" t="s">
        <v>76</v>
      </c>
      <c r="B1" s="91"/>
      <c r="C1" s="91"/>
      <c r="D1" s="91"/>
      <c r="E1" s="91"/>
      <c r="F1" s="91"/>
    </row>
    <row r="2" spans="1:6" ht="48" customHeight="1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30">
      <c r="A3" s="11" t="s">
        <v>0</v>
      </c>
      <c r="B3" s="11"/>
      <c r="C3" s="12" t="s">
        <v>46</v>
      </c>
      <c r="D3" s="13"/>
      <c r="E3" s="13"/>
      <c r="F3" s="14"/>
    </row>
    <row r="4" spans="1:6" ht="30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75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75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75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30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75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5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75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75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75">
      <c r="A16" s="29" t="s">
        <v>207</v>
      </c>
      <c r="B16" s="8"/>
      <c r="C16" s="10"/>
      <c r="D16" s="10"/>
      <c r="E16" s="10" t="s">
        <v>50</v>
      </c>
      <c r="F16" s="9"/>
    </row>
    <row r="17" spans="1:6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30">
      <c r="A18" s="11" t="s">
        <v>4</v>
      </c>
      <c r="B18" s="11"/>
      <c r="C18" s="12" t="s">
        <v>50</v>
      </c>
      <c r="D18" s="13"/>
      <c r="E18" s="13"/>
      <c r="F18" s="14"/>
    </row>
    <row r="19" spans="1:6" ht="30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75">
      <c r="A20" s="8" t="s">
        <v>119</v>
      </c>
      <c r="B20" s="8"/>
      <c r="C20" s="10"/>
      <c r="D20" s="10"/>
      <c r="E20" s="10" t="s">
        <v>68</v>
      </c>
      <c r="F20" s="9"/>
    </row>
    <row r="21" spans="1:6" ht="24.75">
      <c r="A21" s="8" t="s">
        <v>120</v>
      </c>
      <c r="B21" s="8"/>
      <c r="C21" s="10"/>
      <c r="D21" s="10"/>
      <c r="E21" s="10" t="s">
        <v>46</v>
      </c>
      <c r="F21" s="9"/>
    </row>
    <row r="22" spans="1:6">
      <c r="A22" s="8" t="s">
        <v>121</v>
      </c>
      <c r="B22" s="8"/>
      <c r="C22" s="10"/>
      <c r="D22" s="10"/>
      <c r="E22" s="10" t="s">
        <v>50</v>
      </c>
      <c r="F22" s="9"/>
    </row>
    <row r="23" spans="1:6">
      <c r="A23" s="8" t="s">
        <v>122</v>
      </c>
      <c r="B23" s="8"/>
      <c r="C23" s="10"/>
      <c r="D23" s="10"/>
      <c r="E23" s="10" t="s">
        <v>52</v>
      </c>
      <c r="F23" s="9"/>
    </row>
    <row r="24" spans="1:6">
      <c r="A24" s="8" t="s">
        <v>123</v>
      </c>
      <c r="B24" s="8"/>
      <c r="C24" s="10"/>
      <c r="D24" s="10"/>
      <c r="E24" s="10" t="s">
        <v>98</v>
      </c>
      <c r="F24" s="9"/>
    </row>
    <row r="25" spans="1:6" ht="24.75">
      <c r="A25" s="8" t="s">
        <v>124</v>
      </c>
      <c r="B25" s="8"/>
      <c r="C25" s="10"/>
      <c r="D25" s="10"/>
      <c r="E25" s="10" t="s">
        <v>99</v>
      </c>
      <c r="F25" s="9"/>
    </row>
    <row r="26" spans="1:6">
      <c r="A26" s="8" t="s">
        <v>125</v>
      </c>
      <c r="B26" s="8"/>
      <c r="C26" s="10"/>
      <c r="D26" s="10"/>
      <c r="E26" s="10" t="s">
        <v>100</v>
      </c>
      <c r="F26" s="9"/>
    </row>
    <row r="27" spans="1:6">
      <c r="A27" s="8" t="s">
        <v>126</v>
      </c>
      <c r="B27" s="8"/>
      <c r="C27" s="10"/>
      <c r="D27" s="10"/>
      <c r="E27" s="10" t="s">
        <v>53</v>
      </c>
      <c r="F27" s="9"/>
    </row>
    <row r="28" spans="1:6">
      <c r="A28" s="8" t="s">
        <v>127</v>
      </c>
      <c r="B28" s="8"/>
      <c r="C28" s="10"/>
      <c r="D28" s="10"/>
      <c r="E28" s="10" t="s">
        <v>130</v>
      </c>
      <c r="F28" s="9"/>
    </row>
    <row r="29" spans="1:6">
      <c r="A29" s="8" t="s">
        <v>129</v>
      </c>
      <c r="B29" s="8"/>
      <c r="C29" s="10"/>
      <c r="D29" s="10"/>
      <c r="E29" s="10" t="s">
        <v>54</v>
      </c>
      <c r="F29" s="9"/>
    </row>
    <row r="30" spans="1:6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75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5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>
      <c r="A37" s="30"/>
      <c r="B37" s="2"/>
      <c r="C37" s="5"/>
      <c r="D37" s="5"/>
      <c r="E37" s="5"/>
      <c r="F37" s="1"/>
      <c r="G37" s="21"/>
    </row>
    <row r="38" spans="1:7">
      <c r="A38" s="30"/>
      <c r="B38" s="2"/>
      <c r="C38" s="5"/>
      <c r="D38" s="5"/>
      <c r="E38" s="5"/>
      <c r="F38" s="1"/>
      <c r="G38" s="21"/>
    </row>
    <row r="39" spans="1:7">
      <c r="A39" s="30"/>
      <c r="B39" s="2"/>
      <c r="C39" s="5"/>
      <c r="D39" s="5"/>
      <c r="E39" s="5"/>
      <c r="F39" s="1"/>
      <c r="G39" s="21"/>
    </row>
    <row r="40" spans="1:7" ht="45">
      <c r="A40" s="11" t="s">
        <v>209</v>
      </c>
      <c r="B40" s="11"/>
      <c r="C40" s="12" t="s">
        <v>53</v>
      </c>
      <c r="D40" s="13"/>
      <c r="E40" s="13"/>
      <c r="F40" s="14"/>
    </row>
    <row r="41" spans="1:7" ht="30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30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>
      <c r="A45" s="29" t="s">
        <v>203</v>
      </c>
      <c r="B45" s="8"/>
      <c r="C45" s="10"/>
      <c r="D45" s="10"/>
      <c r="E45" s="10" t="s">
        <v>50</v>
      </c>
      <c r="F45" s="9"/>
    </row>
    <row r="46" spans="1:7" ht="45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60">
      <c r="A47" s="11" t="s">
        <v>12</v>
      </c>
      <c r="B47" s="11"/>
      <c r="C47" s="12" t="s">
        <v>54</v>
      </c>
      <c r="D47" s="13"/>
      <c r="E47" s="13"/>
      <c r="F47" s="14"/>
    </row>
    <row r="48" spans="1:7" ht="30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30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30">
      <c r="A50" s="11" t="s">
        <v>16</v>
      </c>
      <c r="B50" s="11"/>
      <c r="C50" s="12" t="s">
        <v>55</v>
      </c>
      <c r="D50" s="13"/>
      <c r="E50" s="13"/>
      <c r="F50" s="14"/>
    </row>
    <row r="51" spans="1:7" ht="30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75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75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75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30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30">
      <c r="A60" s="11" t="s">
        <v>19</v>
      </c>
      <c r="B60" s="11"/>
      <c r="C60" s="12" t="s">
        <v>56</v>
      </c>
      <c r="D60" s="13"/>
      <c r="E60" s="13"/>
      <c r="F60" s="14"/>
    </row>
    <row r="61" spans="1:7" ht="30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75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75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75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30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75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5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75">
      <c r="A79" s="29" t="s">
        <v>145</v>
      </c>
      <c r="B79" s="8"/>
      <c r="C79" s="10"/>
      <c r="D79" s="10"/>
      <c r="E79" s="10" t="s">
        <v>68</v>
      </c>
      <c r="F79" s="9"/>
    </row>
    <row r="80" spans="1:6" ht="24.75">
      <c r="A80" s="29" t="s">
        <v>146</v>
      </c>
      <c r="B80" s="8"/>
      <c r="C80" s="10"/>
      <c r="D80" s="10"/>
      <c r="E80" s="10" t="s">
        <v>46</v>
      </c>
      <c r="F80" s="9"/>
    </row>
    <row r="81" spans="1:7" ht="36.75">
      <c r="A81" s="29" t="s">
        <v>147</v>
      </c>
      <c r="B81" s="8"/>
      <c r="C81" s="10"/>
      <c r="D81" s="10"/>
      <c r="E81" s="10" t="s">
        <v>50</v>
      </c>
      <c r="F81" s="9"/>
    </row>
    <row r="82" spans="1:7" ht="45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>
      <c r="A83" s="29" t="s">
        <v>139</v>
      </c>
      <c r="B83" s="8"/>
      <c r="C83" s="10"/>
      <c r="D83" s="10"/>
      <c r="E83" s="10" t="s">
        <v>68</v>
      </c>
      <c r="F83" s="9"/>
    </row>
    <row r="84" spans="1:7">
      <c r="A84" s="29" t="s">
        <v>140</v>
      </c>
      <c r="B84" s="8"/>
      <c r="C84" s="10"/>
      <c r="D84" s="10"/>
      <c r="E84" s="10" t="s">
        <v>46</v>
      </c>
      <c r="F84" s="9"/>
    </row>
    <row r="85" spans="1:7">
      <c r="A85" s="29" t="s">
        <v>141</v>
      </c>
      <c r="B85" s="8"/>
      <c r="C85" s="10"/>
      <c r="D85" s="10"/>
      <c r="E85" s="10" t="s">
        <v>50</v>
      </c>
      <c r="F85" s="9"/>
    </row>
    <row r="86" spans="1:7" ht="30">
      <c r="A86" s="11" t="s">
        <v>24</v>
      </c>
      <c r="B86" s="11"/>
      <c r="C86" s="12" t="s">
        <v>58</v>
      </c>
      <c r="D86" s="13"/>
      <c r="E86" s="13"/>
      <c r="F86" s="14"/>
    </row>
    <row r="87" spans="1:7" ht="45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75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ht="24.75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75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30">
      <c r="A91" s="11" t="s">
        <v>26</v>
      </c>
      <c r="B91" s="11"/>
      <c r="C91" s="12" t="s">
        <v>59</v>
      </c>
      <c r="D91" s="13"/>
      <c r="E91" s="13"/>
      <c r="F91" s="14"/>
    </row>
    <row r="92" spans="1:7" ht="30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5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75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30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5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>
      <c r="A99" s="8"/>
      <c r="B99" s="8"/>
      <c r="C99" s="10"/>
      <c r="D99" s="10"/>
      <c r="E99" s="10"/>
      <c r="F99" s="9"/>
    </row>
    <row r="100" spans="1:7" ht="30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45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75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75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30">
      <c r="A105" s="11" t="s">
        <v>30</v>
      </c>
      <c r="B105" s="11"/>
      <c r="C105" s="12" t="s">
        <v>62</v>
      </c>
      <c r="D105" s="13"/>
      <c r="E105" s="13"/>
      <c r="F105" s="14"/>
    </row>
    <row r="106" spans="1:7" ht="30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30">
      <c r="A109" s="11" t="s">
        <v>32</v>
      </c>
      <c r="B109" s="11"/>
      <c r="C109" s="12" t="s">
        <v>63</v>
      </c>
      <c r="D109" s="13"/>
      <c r="E109" s="13"/>
      <c r="F109" s="14"/>
    </row>
    <row r="110" spans="1:7" ht="45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75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5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75">
      <c r="A113" s="29" t="s">
        <v>148</v>
      </c>
      <c r="B113" s="8"/>
      <c r="C113" s="10"/>
      <c r="D113" s="10"/>
      <c r="E113" s="10" t="s">
        <v>68</v>
      </c>
      <c r="F113" s="9"/>
    </row>
    <row r="114" spans="1:7" ht="30">
      <c r="A114" s="11" t="s">
        <v>35</v>
      </c>
      <c r="B114" s="11"/>
      <c r="C114" s="12" t="s">
        <v>64</v>
      </c>
      <c r="D114" s="13"/>
      <c r="E114" s="13"/>
      <c r="F114" s="14"/>
    </row>
    <row r="115" spans="1:7" ht="43.5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6.25">
      <c r="A116" s="33" t="s">
        <v>204</v>
      </c>
      <c r="B116" s="34"/>
      <c r="C116" s="31"/>
      <c r="D116" s="31"/>
      <c r="E116" s="31"/>
      <c r="F116" s="32"/>
      <c r="G116" s="35"/>
    </row>
    <row r="117" spans="1:7">
      <c r="A117" s="33" t="s">
        <v>205</v>
      </c>
      <c r="B117" s="34"/>
      <c r="C117" s="31"/>
      <c r="D117" s="31"/>
      <c r="E117" s="31"/>
      <c r="F117" s="32"/>
      <c r="G117" s="35"/>
    </row>
    <row r="118" spans="1:7" ht="45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30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30">
      <c r="A120" s="11" t="s">
        <v>38</v>
      </c>
      <c r="B120" s="11"/>
      <c r="C120" s="12" t="s">
        <v>65</v>
      </c>
      <c r="D120" s="13"/>
      <c r="E120" s="13"/>
      <c r="F120" s="14"/>
    </row>
    <row r="121" spans="1:7" ht="45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75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30">
      <c r="A125" s="11" t="s">
        <v>39</v>
      </c>
      <c r="B125" s="11"/>
      <c r="C125" s="12" t="s">
        <v>66</v>
      </c>
      <c r="D125" s="13"/>
      <c r="E125" s="13"/>
      <c r="F125" s="14"/>
    </row>
    <row r="126" spans="1:7" ht="30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>
      <c r="A131" s="6"/>
    </row>
    <row r="132" spans="1:6">
      <c r="A132" s="6"/>
    </row>
    <row r="133" spans="1:6">
      <c r="A133" s="6"/>
    </row>
    <row r="134" spans="1:6">
      <c r="A134" s="6" t="s">
        <v>83</v>
      </c>
    </row>
    <row r="135" spans="1:6">
      <c r="A135" s="6"/>
    </row>
    <row r="136" spans="1:6">
      <c r="A136" s="6"/>
    </row>
    <row r="137" spans="1:6">
      <c r="A137" s="6"/>
    </row>
    <row r="138" spans="1:6">
      <c r="A138" s="6"/>
    </row>
    <row r="139" spans="1:6">
      <c r="A139" s="6"/>
    </row>
    <row r="140" spans="1:6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>
      <selection activeCell="G44" sqref="G44"/>
    </sheetView>
  </sheetViews>
  <sheetFormatPr defaultRowHeight="15"/>
  <cols>
    <col min="1" max="1" width="56" customWidth="1"/>
    <col min="4" max="4" width="10.140625" customWidth="1"/>
  </cols>
  <sheetData>
    <row r="1" spans="1:5" ht="51" customHeight="1">
      <c r="A1" s="92" t="s">
        <v>200</v>
      </c>
      <c r="B1" s="92"/>
      <c r="C1" s="92"/>
      <c r="D1" s="92"/>
      <c r="E1" s="28"/>
    </row>
    <row r="3" spans="1:5" ht="45.75">
      <c r="A3" s="3" t="s">
        <v>41</v>
      </c>
      <c r="B3" s="4" t="s">
        <v>43</v>
      </c>
      <c r="C3" s="4" t="s">
        <v>44</v>
      </c>
      <c r="D3" s="4" t="s">
        <v>45</v>
      </c>
    </row>
    <row r="4" spans="1:5" ht="45">
      <c r="A4" s="11" t="s">
        <v>149</v>
      </c>
      <c r="B4" s="26" t="s">
        <v>46</v>
      </c>
      <c r="C4" s="27"/>
      <c r="D4" s="26"/>
    </row>
    <row r="5" spans="1:5" ht="45">
      <c r="A5" s="2" t="s">
        <v>150</v>
      </c>
      <c r="B5" s="24"/>
      <c r="C5" s="1">
        <v>1</v>
      </c>
      <c r="D5" s="24"/>
    </row>
    <row r="6" spans="1:5" ht="24.75">
      <c r="A6" s="8" t="s">
        <v>151</v>
      </c>
      <c r="B6" s="19"/>
      <c r="C6" s="9"/>
      <c r="D6" s="19" t="s">
        <v>68</v>
      </c>
    </row>
    <row r="7" spans="1:5" ht="30">
      <c r="A7" s="11" t="s">
        <v>152</v>
      </c>
      <c r="B7" s="26" t="s">
        <v>50</v>
      </c>
      <c r="C7" s="27"/>
      <c r="D7" s="26"/>
    </row>
    <row r="8" spans="1:5" ht="45">
      <c r="A8" s="2" t="s">
        <v>153</v>
      </c>
      <c r="B8" s="24"/>
      <c r="C8" s="1">
        <v>1</v>
      </c>
      <c r="D8" s="24"/>
    </row>
    <row r="9" spans="1:5" ht="24.75">
      <c r="A9" s="8" t="s">
        <v>154</v>
      </c>
      <c r="B9" s="19"/>
      <c r="C9" s="9"/>
      <c r="D9" s="19" t="s">
        <v>68</v>
      </c>
    </row>
    <row r="10" spans="1:5" ht="45">
      <c r="A10" s="11" t="s">
        <v>155</v>
      </c>
      <c r="B10" s="26" t="s">
        <v>98</v>
      </c>
      <c r="C10" s="27"/>
      <c r="D10" s="26"/>
    </row>
    <row r="11" spans="1:5" ht="60">
      <c r="A11" s="2" t="s">
        <v>156</v>
      </c>
      <c r="B11" s="24"/>
      <c r="C11" s="1">
        <v>1</v>
      </c>
      <c r="D11" s="24"/>
    </row>
    <row r="12" spans="1:5" ht="36.75">
      <c r="A12" s="8" t="s">
        <v>157</v>
      </c>
      <c r="B12" s="19"/>
      <c r="C12" s="9"/>
      <c r="D12" s="19" t="s">
        <v>68</v>
      </c>
    </row>
    <row r="13" spans="1:5" ht="60">
      <c r="A13" s="17" t="s">
        <v>158</v>
      </c>
      <c r="B13" s="25"/>
      <c r="C13" s="23">
        <v>2</v>
      </c>
      <c r="D13" s="25"/>
    </row>
    <row r="14" spans="1:5">
      <c r="A14" s="8" t="s">
        <v>159</v>
      </c>
      <c r="B14" s="19"/>
      <c r="C14" s="9"/>
      <c r="D14" s="19" t="s">
        <v>68</v>
      </c>
    </row>
    <row r="15" spans="1:5" ht="45">
      <c r="A15" s="11" t="s">
        <v>160</v>
      </c>
      <c r="B15" s="26" t="s">
        <v>53</v>
      </c>
      <c r="C15" s="27"/>
      <c r="D15" s="26"/>
    </row>
    <row r="16" spans="1:5" ht="60">
      <c r="A16" s="2" t="s">
        <v>161</v>
      </c>
      <c r="B16" s="24"/>
      <c r="C16" s="1">
        <v>1</v>
      </c>
      <c r="D16" s="24"/>
    </row>
    <row r="17" spans="1:4" ht="24.75">
      <c r="A17" s="8" t="s">
        <v>162</v>
      </c>
      <c r="B17" s="19"/>
      <c r="C17" s="9"/>
      <c r="D17" s="19" t="s">
        <v>68</v>
      </c>
    </row>
    <row r="18" spans="1:4" ht="75">
      <c r="A18" s="11" t="s">
        <v>163</v>
      </c>
      <c r="B18" s="26" t="s">
        <v>54</v>
      </c>
      <c r="C18" s="27"/>
      <c r="D18" s="26"/>
    </row>
    <row r="19" spans="1:4" ht="105">
      <c r="A19" s="2" t="s">
        <v>164</v>
      </c>
      <c r="B19" s="24"/>
      <c r="C19" s="1">
        <v>1</v>
      </c>
      <c r="D19" s="24"/>
    </row>
    <row r="20" spans="1:4" ht="24.75">
      <c r="A20" s="8" t="s">
        <v>165</v>
      </c>
      <c r="B20" s="19"/>
      <c r="C20" s="9"/>
      <c r="D20" s="19" t="s">
        <v>68</v>
      </c>
    </row>
    <row r="21" spans="1:4" ht="30">
      <c r="A21" s="11" t="s">
        <v>166</v>
      </c>
      <c r="B21" s="26" t="s">
        <v>55</v>
      </c>
      <c r="C21" s="27"/>
      <c r="D21" s="26"/>
    </row>
    <row r="22" spans="1:4" ht="45">
      <c r="A22" s="2" t="s">
        <v>167</v>
      </c>
      <c r="B22" s="24"/>
      <c r="C22" s="1">
        <v>1</v>
      </c>
      <c r="D22" s="24"/>
    </row>
    <row r="23" spans="1:4" ht="24.75">
      <c r="A23" s="8" t="s">
        <v>168</v>
      </c>
      <c r="B23" s="19"/>
      <c r="C23" s="9"/>
      <c r="D23" s="19" t="s">
        <v>68</v>
      </c>
    </row>
    <row r="24" spans="1:4" ht="24.75">
      <c r="A24" s="8" t="s">
        <v>169</v>
      </c>
      <c r="B24" s="19"/>
      <c r="C24" s="9"/>
      <c r="D24" s="19" t="s">
        <v>46</v>
      </c>
    </row>
    <row r="25" spans="1:4" ht="24.75">
      <c r="A25" s="8" t="s">
        <v>170</v>
      </c>
      <c r="B25" s="19"/>
      <c r="C25" s="9"/>
      <c r="D25" s="19" t="s">
        <v>50</v>
      </c>
    </row>
    <row r="26" spans="1:4" ht="36.75">
      <c r="A26" s="8" t="s">
        <v>171</v>
      </c>
      <c r="B26" s="19"/>
      <c r="C26" s="9"/>
      <c r="D26" s="19" t="s">
        <v>52</v>
      </c>
    </row>
    <row r="27" spans="1:4">
      <c r="A27" s="8" t="s">
        <v>172</v>
      </c>
      <c r="B27" s="19"/>
      <c r="C27" s="9"/>
      <c r="D27" s="19" t="s">
        <v>98</v>
      </c>
    </row>
    <row r="28" spans="1:4" ht="60">
      <c r="A28" s="2" t="s">
        <v>173</v>
      </c>
      <c r="B28" s="24"/>
      <c r="C28" s="1">
        <v>2</v>
      </c>
      <c r="D28" s="24"/>
    </row>
    <row r="29" spans="1:4" ht="24.75">
      <c r="A29" s="8" t="s">
        <v>174</v>
      </c>
      <c r="B29" s="19"/>
      <c r="C29" s="9"/>
      <c r="D29" s="19" t="s">
        <v>68</v>
      </c>
    </row>
    <row r="30" spans="1:4" ht="30">
      <c r="A30" s="11" t="s">
        <v>175</v>
      </c>
      <c r="B30" s="26" t="s">
        <v>198</v>
      </c>
      <c r="C30" s="27"/>
      <c r="D30" s="26"/>
    </row>
    <row r="31" spans="1:4" ht="60">
      <c r="A31" s="2" t="s">
        <v>176</v>
      </c>
      <c r="B31" s="24"/>
      <c r="C31" s="1">
        <v>1</v>
      </c>
      <c r="D31" s="24"/>
    </row>
    <row r="32" spans="1:4">
      <c r="A32" s="8" t="s">
        <v>177</v>
      </c>
      <c r="B32" s="19"/>
      <c r="C32" s="9"/>
      <c r="D32" s="19" t="s">
        <v>68</v>
      </c>
    </row>
    <row r="33" spans="1:4">
      <c r="A33" s="8" t="s">
        <v>178</v>
      </c>
      <c r="B33" s="19"/>
      <c r="C33" s="9"/>
      <c r="D33" s="19" t="s">
        <v>46</v>
      </c>
    </row>
    <row r="34" spans="1:4" ht="24.75">
      <c r="A34" s="8" t="s">
        <v>179</v>
      </c>
      <c r="B34" s="19"/>
      <c r="C34" s="9"/>
      <c r="D34" s="19" t="s">
        <v>50</v>
      </c>
    </row>
    <row r="35" spans="1:4" ht="60">
      <c r="A35" s="2" t="s">
        <v>180</v>
      </c>
      <c r="B35" s="24"/>
      <c r="C35" s="1">
        <v>2</v>
      </c>
      <c r="D35" s="24"/>
    </row>
    <row r="36" spans="1:4">
      <c r="A36" s="8" t="s">
        <v>181</v>
      </c>
      <c r="B36" s="19"/>
      <c r="C36" s="9"/>
      <c r="D36" s="19" t="s">
        <v>68</v>
      </c>
    </row>
    <row r="37" spans="1:4" ht="45">
      <c r="A37" s="11" t="s">
        <v>182</v>
      </c>
      <c r="B37" s="26" t="s">
        <v>56</v>
      </c>
      <c r="C37" s="27"/>
      <c r="D37" s="26"/>
    </row>
    <row r="38" spans="1:4" ht="60">
      <c r="A38" s="2" t="s">
        <v>183</v>
      </c>
      <c r="B38" s="24"/>
      <c r="C38" s="1">
        <v>1</v>
      </c>
      <c r="D38" s="24"/>
    </row>
    <row r="39" spans="1:4" ht="59.25" customHeight="1">
      <c r="A39" s="8" t="s">
        <v>184</v>
      </c>
      <c r="B39" s="19"/>
      <c r="C39" s="9"/>
      <c r="D39" s="19" t="s">
        <v>68</v>
      </c>
    </row>
    <row r="40" spans="1:4" ht="45">
      <c r="A40" s="11" t="s">
        <v>185</v>
      </c>
      <c r="B40" s="26" t="s">
        <v>57</v>
      </c>
      <c r="C40" s="27"/>
      <c r="D40" s="26"/>
    </row>
    <row r="41" spans="1:4" ht="60">
      <c r="A41" s="2" t="s">
        <v>186</v>
      </c>
      <c r="B41" s="24"/>
      <c r="C41" s="1">
        <v>3</v>
      </c>
      <c r="D41" s="24"/>
    </row>
    <row r="42" spans="1:4" ht="24.75">
      <c r="A42" s="8" t="s">
        <v>187</v>
      </c>
      <c r="B42" s="19"/>
      <c r="C42" s="9"/>
      <c r="D42" s="19" t="s">
        <v>68</v>
      </c>
    </row>
    <row r="43" spans="1:4" ht="30">
      <c r="A43" s="11" t="s">
        <v>188</v>
      </c>
      <c r="B43" s="26" t="s">
        <v>59</v>
      </c>
      <c r="C43" s="27"/>
      <c r="D43" s="26"/>
    </row>
    <row r="44" spans="1:4" ht="75">
      <c r="A44" s="2" t="s">
        <v>189</v>
      </c>
      <c r="B44" s="24"/>
      <c r="C44" s="1">
        <v>1</v>
      </c>
      <c r="D44" s="24"/>
    </row>
    <row r="45" spans="1:4" ht="24.75">
      <c r="A45" s="8" t="s">
        <v>190</v>
      </c>
      <c r="B45" s="19"/>
      <c r="C45" s="9"/>
      <c r="D45" s="19" t="s">
        <v>68</v>
      </c>
    </row>
    <row r="46" spans="1:4" ht="45">
      <c r="A46" s="11" t="s">
        <v>191</v>
      </c>
      <c r="B46" s="26" t="s">
        <v>63</v>
      </c>
      <c r="C46" s="27"/>
      <c r="D46" s="26"/>
    </row>
    <row r="47" spans="1:4" ht="60">
      <c r="A47" s="2" t="s">
        <v>192</v>
      </c>
      <c r="B47" s="24"/>
      <c r="C47" s="1">
        <v>1</v>
      </c>
      <c r="D47" s="24"/>
    </row>
    <row r="48" spans="1:4" ht="43.5" customHeight="1">
      <c r="A48" s="8" t="s">
        <v>193</v>
      </c>
      <c r="B48" s="19"/>
      <c r="C48" s="9"/>
      <c r="D48" s="19" t="s">
        <v>68</v>
      </c>
    </row>
    <row r="49" spans="1:4">
      <c r="A49" s="11" t="s">
        <v>194</v>
      </c>
      <c r="B49" s="26" t="s">
        <v>199</v>
      </c>
      <c r="C49" s="27"/>
      <c r="D49" s="26"/>
    </row>
    <row r="50" spans="1:4">
      <c r="A50" s="8" t="s">
        <v>195</v>
      </c>
      <c r="B50" s="19"/>
      <c r="C50" s="9"/>
      <c r="D50" s="19" t="s">
        <v>68</v>
      </c>
    </row>
    <row r="51" spans="1:4">
      <c r="A51" s="8" t="s">
        <v>196</v>
      </c>
      <c r="B51" s="19"/>
      <c r="C51" s="9"/>
      <c r="D51" s="19" t="s">
        <v>46</v>
      </c>
    </row>
    <row r="52" spans="1:4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5"/>
  <sheetViews>
    <sheetView tabSelected="1" topLeftCell="A418" zoomScale="75" zoomScaleNormal="75" workbookViewId="0">
      <selection activeCell="A4" sqref="A4:E4"/>
    </sheetView>
  </sheetViews>
  <sheetFormatPr defaultRowHeight="15"/>
  <cols>
    <col min="1" max="1" width="96.140625" customWidth="1"/>
    <col min="2" max="2" width="12" customWidth="1"/>
    <col min="3" max="3" width="14.5703125" customWidth="1"/>
    <col min="4" max="4" width="11.5703125" style="39" customWidth="1"/>
    <col min="5" max="5" width="14.85546875" style="39" customWidth="1"/>
  </cols>
  <sheetData>
    <row r="1" spans="1:6" s="39" customFormat="1">
      <c r="C1" s="94" t="s">
        <v>615</v>
      </c>
      <c r="D1" s="94"/>
    </row>
    <row r="2" spans="1:6" s="39" customFormat="1">
      <c r="C2" s="95" t="s">
        <v>610</v>
      </c>
      <c r="D2" s="95"/>
      <c r="E2" s="95"/>
    </row>
    <row r="3" spans="1:6" ht="17.45" customHeight="1">
      <c r="A3" s="40"/>
      <c r="B3" s="40"/>
      <c r="C3" s="96" t="s">
        <v>694</v>
      </c>
      <c r="D3" s="96"/>
      <c r="E3" s="96"/>
    </row>
    <row r="4" spans="1:6" ht="54.6" customHeight="1">
      <c r="A4" s="93" t="s">
        <v>609</v>
      </c>
      <c r="B4" s="93"/>
      <c r="C4" s="93"/>
      <c r="D4" s="93"/>
      <c r="E4" s="93"/>
      <c r="F4" s="40"/>
    </row>
    <row r="5" spans="1:6" ht="48" thickBot="1">
      <c r="A5" s="41" t="s">
        <v>604</v>
      </c>
      <c r="B5" s="41" t="s">
        <v>605</v>
      </c>
      <c r="C5" s="41" t="s">
        <v>606</v>
      </c>
      <c r="D5" s="42" t="s">
        <v>607</v>
      </c>
      <c r="E5" s="41" t="s">
        <v>608</v>
      </c>
    </row>
    <row r="6" spans="1:6" ht="16.5" thickBot="1">
      <c r="A6" s="43" t="s">
        <v>592</v>
      </c>
      <c r="B6" s="44">
        <v>704</v>
      </c>
      <c r="C6" s="45"/>
      <c r="D6" s="43"/>
      <c r="E6" s="46">
        <f>E7+E22+E31+E36+E41+E50+E60+E96+E102+E124+E129+E154+E165+E176+E193</f>
        <v>77322662.930000007</v>
      </c>
    </row>
    <row r="7" spans="1:6" ht="31.5">
      <c r="A7" s="47" t="s">
        <v>328</v>
      </c>
      <c r="B7" s="48"/>
      <c r="C7" s="49" t="s">
        <v>222</v>
      </c>
      <c r="D7" s="50"/>
      <c r="E7" s="51">
        <f>E8+E16</f>
        <v>2547130</v>
      </c>
    </row>
    <row r="8" spans="1:6" ht="31.5">
      <c r="A8" s="52" t="s">
        <v>344</v>
      </c>
      <c r="B8" s="53"/>
      <c r="C8" s="54" t="s">
        <v>235</v>
      </c>
      <c r="D8" s="55"/>
      <c r="E8" s="56">
        <f>E9</f>
        <v>2537130</v>
      </c>
    </row>
    <row r="9" spans="1:6" ht="31.5">
      <c r="A9" s="52" t="s">
        <v>423</v>
      </c>
      <c r="B9" s="53"/>
      <c r="C9" s="54" t="s">
        <v>236</v>
      </c>
      <c r="D9" s="55"/>
      <c r="E9" s="56">
        <f>E10+E14+E12</f>
        <v>2537130</v>
      </c>
    </row>
    <row r="10" spans="1:6" ht="31.5">
      <c r="A10" s="57" t="s">
        <v>345</v>
      </c>
      <c r="B10" s="58"/>
      <c r="C10" s="59" t="s">
        <v>326</v>
      </c>
      <c r="D10" s="60"/>
      <c r="E10" s="61">
        <f>E11</f>
        <v>1426000</v>
      </c>
    </row>
    <row r="11" spans="1:6" s="39" customFormat="1" ht="31.5">
      <c r="A11" s="57" t="s">
        <v>596</v>
      </c>
      <c r="B11" s="58"/>
      <c r="C11" s="59"/>
      <c r="D11" s="60">
        <v>600</v>
      </c>
      <c r="E11" s="61">
        <v>1426000</v>
      </c>
    </row>
    <row r="12" spans="1:6" s="39" customFormat="1" ht="31.5">
      <c r="A12" s="57" t="s">
        <v>630</v>
      </c>
      <c r="B12" s="58"/>
      <c r="C12" s="59" t="s">
        <v>629</v>
      </c>
      <c r="D12" s="60"/>
      <c r="E12" s="61">
        <f>E13</f>
        <v>150000</v>
      </c>
    </row>
    <row r="13" spans="1:6" s="39" customFormat="1" ht="31.5">
      <c r="A13" s="57" t="s">
        <v>596</v>
      </c>
      <c r="B13" s="58"/>
      <c r="C13" s="59"/>
      <c r="D13" s="60">
        <v>600</v>
      </c>
      <c r="E13" s="61">
        <v>150000</v>
      </c>
    </row>
    <row r="14" spans="1:6" ht="31.5">
      <c r="A14" s="57" t="s">
        <v>346</v>
      </c>
      <c r="B14" s="58"/>
      <c r="C14" s="59" t="s">
        <v>327</v>
      </c>
      <c r="D14" s="60"/>
      <c r="E14" s="61">
        <f>E15</f>
        <v>961130</v>
      </c>
    </row>
    <row r="15" spans="1:6" s="39" customFormat="1" ht="31.5">
      <c r="A15" s="57" t="s">
        <v>596</v>
      </c>
      <c r="B15" s="58"/>
      <c r="C15" s="59"/>
      <c r="D15" s="60">
        <v>600</v>
      </c>
      <c r="E15" s="61">
        <v>961130</v>
      </c>
    </row>
    <row r="16" spans="1:6" ht="31.5">
      <c r="A16" s="52" t="s">
        <v>347</v>
      </c>
      <c r="B16" s="53"/>
      <c r="C16" s="54" t="s">
        <v>424</v>
      </c>
      <c r="D16" s="55"/>
      <c r="E16" s="56">
        <f>E17</f>
        <v>10000</v>
      </c>
    </row>
    <row r="17" spans="1:5" ht="31.5">
      <c r="A17" s="52" t="s">
        <v>514</v>
      </c>
      <c r="B17" s="53"/>
      <c r="C17" s="54" t="s">
        <v>325</v>
      </c>
      <c r="D17" s="55"/>
      <c r="E17" s="56">
        <f>E18+E20</f>
        <v>10000</v>
      </c>
    </row>
    <row r="18" spans="1:5" ht="31.5">
      <c r="A18" s="57" t="s">
        <v>616</v>
      </c>
      <c r="B18" s="58"/>
      <c r="C18" s="59" t="s">
        <v>617</v>
      </c>
      <c r="D18" s="60"/>
      <c r="E18" s="61">
        <f>E19</f>
        <v>10000</v>
      </c>
    </row>
    <row r="19" spans="1:5" s="39" customFormat="1" ht="31.5">
      <c r="A19" s="57" t="s">
        <v>596</v>
      </c>
      <c r="B19" s="58"/>
      <c r="C19" s="59"/>
      <c r="D19" s="60">
        <v>600</v>
      </c>
      <c r="E19" s="61">
        <v>10000</v>
      </c>
    </row>
    <row r="20" spans="1:5" ht="15.75" hidden="1">
      <c r="A20" s="57" t="s">
        <v>545</v>
      </c>
      <c r="B20" s="58"/>
      <c r="C20" s="59" t="s">
        <v>544</v>
      </c>
      <c r="D20" s="60"/>
      <c r="E20" s="61">
        <f>E21</f>
        <v>0</v>
      </c>
    </row>
    <row r="21" spans="1:5" s="39" customFormat="1" ht="31.5" hidden="1">
      <c r="A21" s="57" t="s">
        <v>596</v>
      </c>
      <c r="B21" s="58"/>
      <c r="C21" s="59"/>
      <c r="D21" s="60">
        <v>600</v>
      </c>
      <c r="E21" s="61"/>
    </row>
    <row r="22" spans="1:5" s="39" customFormat="1" ht="31.5">
      <c r="A22" s="47" t="s">
        <v>348</v>
      </c>
      <c r="B22" s="48"/>
      <c r="C22" s="62" t="s">
        <v>237</v>
      </c>
      <c r="D22" s="63"/>
      <c r="E22" s="64">
        <f>E23+E27</f>
        <v>85000</v>
      </c>
    </row>
    <row r="23" spans="1:5" s="39" customFormat="1" ht="31.5">
      <c r="A23" s="52" t="s">
        <v>349</v>
      </c>
      <c r="B23" s="53"/>
      <c r="C23" s="54" t="s">
        <v>238</v>
      </c>
      <c r="D23" s="55"/>
      <c r="E23" s="56">
        <f>E24</f>
        <v>80000</v>
      </c>
    </row>
    <row r="24" spans="1:5" s="39" customFormat="1" ht="15.75">
      <c r="A24" s="52" t="s">
        <v>527</v>
      </c>
      <c r="B24" s="53"/>
      <c r="C24" s="54" t="s">
        <v>524</v>
      </c>
      <c r="D24" s="55"/>
      <c r="E24" s="56">
        <f>E25</f>
        <v>80000</v>
      </c>
    </row>
    <row r="25" spans="1:5" s="39" customFormat="1" ht="15.75">
      <c r="A25" s="57" t="s">
        <v>567</v>
      </c>
      <c r="B25" s="58"/>
      <c r="C25" s="59" t="s">
        <v>568</v>
      </c>
      <c r="D25" s="60"/>
      <c r="E25" s="61">
        <f>E26</f>
        <v>80000</v>
      </c>
    </row>
    <row r="26" spans="1:5" s="39" customFormat="1" ht="24" customHeight="1">
      <c r="A26" s="57" t="s">
        <v>599</v>
      </c>
      <c r="B26" s="58"/>
      <c r="C26" s="59"/>
      <c r="D26" s="60">
        <v>200</v>
      </c>
      <c r="E26" s="61">
        <v>80000</v>
      </c>
    </row>
    <row r="27" spans="1:5" ht="53.1" customHeight="1">
      <c r="A27" s="52" t="s">
        <v>363</v>
      </c>
      <c r="B27" s="53"/>
      <c r="C27" s="54" t="s">
        <v>425</v>
      </c>
      <c r="D27" s="55"/>
      <c r="E27" s="56">
        <f>E28</f>
        <v>5000</v>
      </c>
    </row>
    <row r="28" spans="1:5" ht="19.5" customHeight="1">
      <c r="A28" s="57" t="s">
        <v>538</v>
      </c>
      <c r="B28" s="58"/>
      <c r="C28" s="59" t="s">
        <v>539</v>
      </c>
      <c r="D28" s="60"/>
      <c r="E28" s="56">
        <f>E29</f>
        <v>5000</v>
      </c>
    </row>
    <row r="29" spans="1:5" ht="35.25" customHeight="1">
      <c r="A29" s="57" t="s">
        <v>364</v>
      </c>
      <c r="B29" s="58"/>
      <c r="C29" s="59" t="s">
        <v>540</v>
      </c>
      <c r="D29" s="60"/>
      <c r="E29" s="61">
        <f>E30</f>
        <v>5000</v>
      </c>
    </row>
    <row r="30" spans="1:5" s="39" customFormat="1" ht="21.75" customHeight="1">
      <c r="A30" s="57" t="s">
        <v>599</v>
      </c>
      <c r="B30" s="58"/>
      <c r="C30" s="59"/>
      <c r="D30" s="60">
        <v>200</v>
      </c>
      <c r="E30" s="61">
        <v>5000</v>
      </c>
    </row>
    <row r="31" spans="1:5" s="39" customFormat="1" ht="21.75" customHeight="1">
      <c r="A31" s="86" t="s">
        <v>635</v>
      </c>
      <c r="B31" s="48"/>
      <c r="C31" s="62" t="s">
        <v>631</v>
      </c>
      <c r="D31" s="63"/>
      <c r="E31" s="64">
        <f>E32</f>
        <v>13000</v>
      </c>
    </row>
    <row r="32" spans="1:5" s="39" customFormat="1" ht="21.75" customHeight="1">
      <c r="A32" s="87" t="s">
        <v>636</v>
      </c>
      <c r="B32" s="53"/>
      <c r="C32" s="54" t="s">
        <v>632</v>
      </c>
      <c r="D32" s="55"/>
      <c r="E32" s="56">
        <f>E33</f>
        <v>13000</v>
      </c>
    </row>
    <row r="33" spans="1:5" s="39" customFormat="1" ht="21.75" customHeight="1">
      <c r="A33" s="87" t="s">
        <v>637</v>
      </c>
      <c r="B33" s="53"/>
      <c r="C33" s="54" t="s">
        <v>633</v>
      </c>
      <c r="D33" s="55"/>
      <c r="E33" s="56">
        <f>E34</f>
        <v>13000</v>
      </c>
    </row>
    <row r="34" spans="1:5" s="39" customFormat="1" ht="21.75" customHeight="1">
      <c r="A34" s="88" t="s">
        <v>638</v>
      </c>
      <c r="B34" s="58"/>
      <c r="C34" s="59" t="s">
        <v>634</v>
      </c>
      <c r="D34" s="60"/>
      <c r="E34" s="61">
        <f>E35</f>
        <v>13000</v>
      </c>
    </row>
    <row r="35" spans="1:5" s="39" customFormat="1" ht="35.1" customHeight="1">
      <c r="A35" s="57" t="s">
        <v>596</v>
      </c>
      <c r="B35" s="58"/>
      <c r="C35" s="59"/>
      <c r="D35" s="60">
        <v>600</v>
      </c>
      <c r="E35" s="61">
        <v>13000</v>
      </c>
    </row>
    <row r="36" spans="1:5" ht="31.5">
      <c r="A36" s="65" t="s">
        <v>401</v>
      </c>
      <c r="B36" s="66"/>
      <c r="C36" s="62" t="s">
        <v>248</v>
      </c>
      <c r="D36" s="63"/>
      <c r="E36" s="64">
        <f>E37</f>
        <v>298000</v>
      </c>
    </row>
    <row r="37" spans="1:5" ht="31.5">
      <c r="A37" s="67" t="s">
        <v>625</v>
      </c>
      <c r="B37" s="68"/>
      <c r="C37" s="54" t="s">
        <v>249</v>
      </c>
      <c r="D37" s="55"/>
      <c r="E37" s="56">
        <f>E38</f>
        <v>298000</v>
      </c>
    </row>
    <row r="38" spans="1:5" ht="24" customHeight="1">
      <c r="A38" s="69" t="s">
        <v>450</v>
      </c>
      <c r="B38" s="68"/>
      <c r="C38" s="54" t="s">
        <v>250</v>
      </c>
      <c r="D38" s="55"/>
      <c r="E38" s="56">
        <f>E39</f>
        <v>298000</v>
      </c>
    </row>
    <row r="39" spans="1:5" ht="15.75">
      <c r="A39" s="70" t="s">
        <v>400</v>
      </c>
      <c r="B39" s="71"/>
      <c r="C39" s="59" t="s">
        <v>451</v>
      </c>
      <c r="D39" s="60"/>
      <c r="E39" s="61">
        <f>E40</f>
        <v>298000</v>
      </c>
    </row>
    <row r="40" spans="1:5" s="39" customFormat="1" ht="15.75">
      <c r="A40" s="57" t="s">
        <v>599</v>
      </c>
      <c r="B40" s="58"/>
      <c r="C40" s="59"/>
      <c r="D40" s="60">
        <v>200</v>
      </c>
      <c r="E40" s="61">
        <v>298000</v>
      </c>
    </row>
    <row r="41" spans="1:5" ht="31.5">
      <c r="A41" s="47" t="s">
        <v>365</v>
      </c>
      <c r="B41" s="48"/>
      <c r="C41" s="62" t="s">
        <v>251</v>
      </c>
      <c r="D41" s="63"/>
      <c r="E41" s="64">
        <f>E42+E46</f>
        <v>134562</v>
      </c>
    </row>
    <row r="42" spans="1:5" ht="31.5">
      <c r="A42" s="52" t="s">
        <v>366</v>
      </c>
      <c r="B42" s="53"/>
      <c r="C42" s="54" t="s">
        <v>252</v>
      </c>
      <c r="D42" s="55"/>
      <c r="E42" s="56">
        <f>E43</f>
        <v>15000</v>
      </c>
    </row>
    <row r="43" spans="1:5" ht="31.5">
      <c r="A43" s="52" t="s">
        <v>452</v>
      </c>
      <c r="B43" s="53"/>
      <c r="C43" s="54" t="s">
        <v>253</v>
      </c>
      <c r="D43" s="55"/>
      <c r="E43" s="56">
        <f>E44</f>
        <v>15000</v>
      </c>
    </row>
    <row r="44" spans="1:5" ht="15.75">
      <c r="A44" s="57" t="s">
        <v>367</v>
      </c>
      <c r="B44" s="58"/>
      <c r="C44" s="59" t="s">
        <v>628</v>
      </c>
      <c r="D44" s="60"/>
      <c r="E44" s="61">
        <f>E45</f>
        <v>15000</v>
      </c>
    </row>
    <row r="45" spans="1:5" s="39" customFormat="1" ht="15.75">
      <c r="A45" s="57" t="s">
        <v>599</v>
      </c>
      <c r="B45" s="58"/>
      <c r="C45" s="59"/>
      <c r="D45" s="60">
        <v>200</v>
      </c>
      <c r="E45" s="61">
        <v>15000</v>
      </c>
    </row>
    <row r="46" spans="1:5" s="39" customFormat="1" ht="45">
      <c r="A46" s="87" t="s">
        <v>642</v>
      </c>
      <c r="B46" s="53"/>
      <c r="C46" s="54" t="s">
        <v>639</v>
      </c>
      <c r="D46" s="55"/>
      <c r="E46" s="56">
        <f>E47</f>
        <v>119562</v>
      </c>
    </row>
    <row r="47" spans="1:5" s="39" customFormat="1" ht="30">
      <c r="A47" s="87" t="s">
        <v>643</v>
      </c>
      <c r="B47" s="53"/>
      <c r="C47" s="54" t="s">
        <v>640</v>
      </c>
      <c r="D47" s="55"/>
      <c r="E47" s="56">
        <f>E48</f>
        <v>119562</v>
      </c>
    </row>
    <row r="48" spans="1:5" s="39" customFormat="1" ht="30">
      <c r="A48" s="88" t="s">
        <v>644</v>
      </c>
      <c r="B48" s="58"/>
      <c r="C48" s="59" t="s">
        <v>641</v>
      </c>
      <c r="D48" s="60"/>
      <c r="E48" s="61">
        <f>E49</f>
        <v>119562</v>
      </c>
    </row>
    <row r="49" spans="1:5" s="39" customFormat="1" ht="15.75">
      <c r="A49" s="57" t="s">
        <v>599</v>
      </c>
      <c r="B49" s="58"/>
      <c r="C49" s="59"/>
      <c r="D49" s="60">
        <v>200</v>
      </c>
      <c r="E49" s="61">
        <v>119562</v>
      </c>
    </row>
    <row r="50" spans="1:5" ht="47.25">
      <c r="A50" s="47" t="s">
        <v>368</v>
      </c>
      <c r="B50" s="48"/>
      <c r="C50" s="62" t="s">
        <v>256</v>
      </c>
      <c r="D50" s="63"/>
      <c r="E50" s="64">
        <f>E51+E55</f>
        <v>1147000</v>
      </c>
    </row>
    <row r="51" spans="1:5" ht="31.5">
      <c r="A51" s="52" t="s">
        <v>369</v>
      </c>
      <c r="B51" s="53"/>
      <c r="C51" s="54" t="s">
        <v>257</v>
      </c>
      <c r="D51" s="55"/>
      <c r="E51" s="56">
        <f>E52</f>
        <v>30000</v>
      </c>
    </row>
    <row r="52" spans="1:5" ht="47.25">
      <c r="A52" s="52" t="s">
        <v>453</v>
      </c>
      <c r="B52" s="53"/>
      <c r="C52" s="54" t="s">
        <v>442</v>
      </c>
      <c r="D52" s="55"/>
      <c r="E52" s="56">
        <f>E53</f>
        <v>30000</v>
      </c>
    </row>
    <row r="53" spans="1:5" ht="15.75">
      <c r="A53" s="57" t="s">
        <v>370</v>
      </c>
      <c r="B53" s="58"/>
      <c r="C53" s="59" t="s">
        <v>500</v>
      </c>
      <c r="D53" s="60"/>
      <c r="E53" s="61">
        <f>E54</f>
        <v>30000</v>
      </c>
    </row>
    <row r="54" spans="1:5" s="39" customFormat="1" ht="15.75">
      <c r="A54" s="57" t="s">
        <v>599</v>
      </c>
      <c r="B54" s="58"/>
      <c r="C54" s="59"/>
      <c r="D54" s="60">
        <v>200</v>
      </c>
      <c r="E54" s="61">
        <v>30000</v>
      </c>
    </row>
    <row r="55" spans="1:5" ht="31.5">
      <c r="A55" s="52" t="s">
        <v>371</v>
      </c>
      <c r="B55" s="53"/>
      <c r="C55" s="54" t="s">
        <v>258</v>
      </c>
      <c r="D55" s="55"/>
      <c r="E55" s="56">
        <f>E56</f>
        <v>1117000</v>
      </c>
    </row>
    <row r="56" spans="1:5" ht="47.25">
      <c r="A56" s="52" t="s">
        <v>455</v>
      </c>
      <c r="B56" s="53"/>
      <c r="C56" s="54" t="s">
        <v>454</v>
      </c>
      <c r="D56" s="55"/>
      <c r="E56" s="56">
        <f>E57</f>
        <v>1117000</v>
      </c>
    </row>
    <row r="57" spans="1:5" ht="31.5">
      <c r="A57" s="57" t="s">
        <v>372</v>
      </c>
      <c r="B57" s="58"/>
      <c r="C57" s="59" t="s">
        <v>499</v>
      </c>
      <c r="D57" s="60"/>
      <c r="E57" s="61">
        <f>E58+E59</f>
        <v>1117000</v>
      </c>
    </row>
    <row r="58" spans="1:5" s="39" customFormat="1" ht="47.25">
      <c r="A58" s="57" t="s">
        <v>597</v>
      </c>
      <c r="B58" s="58"/>
      <c r="C58" s="59"/>
      <c r="D58" s="60">
        <v>100</v>
      </c>
      <c r="E58" s="61">
        <v>1006400</v>
      </c>
    </row>
    <row r="59" spans="1:5" s="39" customFormat="1" ht="15.75">
      <c r="A59" s="57" t="s">
        <v>599</v>
      </c>
      <c r="B59" s="58"/>
      <c r="C59" s="59"/>
      <c r="D59" s="60">
        <v>200</v>
      </c>
      <c r="E59" s="61">
        <v>110600</v>
      </c>
    </row>
    <row r="60" spans="1:5" ht="31.5">
      <c r="A60" s="47" t="s">
        <v>373</v>
      </c>
      <c r="B60" s="48"/>
      <c r="C60" s="62" t="s">
        <v>259</v>
      </c>
      <c r="D60" s="63"/>
      <c r="E60" s="64">
        <f>E61+E92</f>
        <v>24864068</v>
      </c>
    </row>
    <row r="61" spans="1:5" ht="31.5">
      <c r="A61" s="52" t="s">
        <v>374</v>
      </c>
      <c r="B61" s="53"/>
      <c r="C61" s="54" t="s">
        <v>260</v>
      </c>
      <c r="D61" s="55"/>
      <c r="E61" s="56">
        <f>E62+E65+E68+E83+E86+E89</f>
        <v>24564068</v>
      </c>
    </row>
    <row r="62" spans="1:5" ht="15.75">
      <c r="A62" s="52" t="s">
        <v>265</v>
      </c>
      <c r="B62" s="53"/>
      <c r="C62" s="54" t="s">
        <v>261</v>
      </c>
      <c r="D62" s="55"/>
      <c r="E62" s="56">
        <f>E63</f>
        <v>3877700</v>
      </c>
    </row>
    <row r="63" spans="1:5" ht="15.75">
      <c r="A63" s="57" t="s">
        <v>375</v>
      </c>
      <c r="B63" s="58"/>
      <c r="C63" s="59" t="s">
        <v>528</v>
      </c>
      <c r="D63" s="60"/>
      <c r="E63" s="61">
        <f>E64</f>
        <v>3877700</v>
      </c>
    </row>
    <row r="64" spans="1:5" s="39" customFormat="1" ht="31.5">
      <c r="A64" s="57" t="s">
        <v>596</v>
      </c>
      <c r="B64" s="58"/>
      <c r="C64" s="59"/>
      <c r="D64" s="60">
        <v>600</v>
      </c>
      <c r="E64" s="61">
        <v>3877700</v>
      </c>
    </row>
    <row r="65" spans="1:5" ht="31.5">
      <c r="A65" s="52" t="s">
        <v>266</v>
      </c>
      <c r="B65" s="53"/>
      <c r="C65" s="54" t="s">
        <v>262</v>
      </c>
      <c r="D65" s="55"/>
      <c r="E65" s="56">
        <f>E66</f>
        <v>6845423</v>
      </c>
    </row>
    <row r="66" spans="1:5" ht="15.75">
      <c r="A66" s="57" t="s">
        <v>310</v>
      </c>
      <c r="B66" s="58"/>
      <c r="C66" s="59" t="s">
        <v>459</v>
      </c>
      <c r="D66" s="60"/>
      <c r="E66" s="61">
        <f>E67</f>
        <v>6845423</v>
      </c>
    </row>
    <row r="67" spans="1:5" s="39" customFormat="1" ht="31.5">
      <c r="A67" s="57" t="s">
        <v>596</v>
      </c>
      <c r="B67" s="58"/>
      <c r="C67" s="59"/>
      <c r="D67" s="60">
        <v>600</v>
      </c>
      <c r="E67" s="61">
        <v>6845423</v>
      </c>
    </row>
    <row r="68" spans="1:5" ht="15.75">
      <c r="A68" s="52" t="s">
        <v>457</v>
      </c>
      <c r="B68" s="53"/>
      <c r="C68" s="54" t="s">
        <v>263</v>
      </c>
      <c r="D68" s="55"/>
      <c r="E68" s="56">
        <f>E69+E77+E81+E79+E71+E73+E75</f>
        <v>9314068</v>
      </c>
    </row>
    <row r="69" spans="1:5" s="39" customFormat="1" ht="31.5">
      <c r="A69" s="57" t="s">
        <v>618</v>
      </c>
      <c r="B69" s="58"/>
      <c r="C69" s="59" t="s">
        <v>619</v>
      </c>
      <c r="D69" s="60"/>
      <c r="E69" s="61">
        <f>E70</f>
        <v>444445</v>
      </c>
    </row>
    <row r="70" spans="1:5" s="39" customFormat="1" ht="31.5">
      <c r="A70" s="57" t="s">
        <v>596</v>
      </c>
      <c r="B70" s="58"/>
      <c r="C70" s="59"/>
      <c r="D70" s="60">
        <v>600</v>
      </c>
      <c r="E70" s="61">
        <f>222222+222223</f>
        <v>444445</v>
      </c>
    </row>
    <row r="71" spans="1:5" s="39" customFormat="1" ht="30">
      <c r="A71" s="88" t="s">
        <v>648</v>
      </c>
      <c r="B71" s="58"/>
      <c r="C71" s="59" t="s">
        <v>645</v>
      </c>
      <c r="D71" s="60"/>
      <c r="E71" s="61">
        <f>E72</f>
        <v>1447600</v>
      </c>
    </row>
    <row r="72" spans="1:5" s="39" customFormat="1" ht="31.5">
      <c r="A72" s="57" t="s">
        <v>596</v>
      </c>
      <c r="B72" s="58"/>
      <c r="C72" s="59"/>
      <c r="D72" s="60">
        <v>600</v>
      </c>
      <c r="E72" s="61">
        <v>1447600</v>
      </c>
    </row>
    <row r="73" spans="1:5" s="39" customFormat="1" ht="30">
      <c r="A73" s="88" t="s">
        <v>649</v>
      </c>
      <c r="B73" s="58"/>
      <c r="C73" s="59" t="s">
        <v>646</v>
      </c>
      <c r="D73" s="60"/>
      <c r="E73" s="61">
        <f>E74</f>
        <v>549300</v>
      </c>
    </row>
    <row r="74" spans="1:5" s="39" customFormat="1" ht="31.5">
      <c r="A74" s="57" t="s">
        <v>596</v>
      </c>
      <c r="B74" s="58"/>
      <c r="C74" s="59"/>
      <c r="D74" s="60">
        <v>600</v>
      </c>
      <c r="E74" s="61">
        <v>549300</v>
      </c>
    </row>
    <row r="75" spans="1:5" s="39" customFormat="1" ht="30">
      <c r="A75" s="88" t="s">
        <v>650</v>
      </c>
      <c r="B75" s="58"/>
      <c r="C75" s="59" t="s">
        <v>647</v>
      </c>
      <c r="D75" s="60"/>
      <c r="E75" s="61">
        <f>E76</f>
        <v>650500</v>
      </c>
    </row>
    <row r="76" spans="1:5" s="39" customFormat="1" ht="31.5">
      <c r="A76" s="57" t="s">
        <v>596</v>
      </c>
      <c r="B76" s="58"/>
      <c r="C76" s="59"/>
      <c r="D76" s="60">
        <v>600</v>
      </c>
      <c r="E76" s="61">
        <v>650500</v>
      </c>
    </row>
    <row r="77" spans="1:5" ht="15.75">
      <c r="A77" s="57" t="s">
        <v>377</v>
      </c>
      <c r="B77" s="58"/>
      <c r="C77" s="59" t="s">
        <v>458</v>
      </c>
      <c r="D77" s="60"/>
      <c r="E77" s="61">
        <f>E78</f>
        <v>4000000</v>
      </c>
    </row>
    <row r="78" spans="1:5" s="39" customFormat="1" ht="31.5">
      <c r="A78" s="57" t="s">
        <v>596</v>
      </c>
      <c r="B78" s="58"/>
      <c r="C78" s="59"/>
      <c r="D78" s="60">
        <v>600</v>
      </c>
      <c r="E78" s="61">
        <f>2000000+2000000</f>
        <v>4000000</v>
      </c>
    </row>
    <row r="79" spans="1:5" s="39" customFormat="1" ht="31.5">
      <c r="A79" s="57" t="s">
        <v>620</v>
      </c>
      <c r="B79" s="58"/>
      <c r="C79" s="59" t="s">
        <v>621</v>
      </c>
      <c r="D79" s="60"/>
      <c r="E79" s="61">
        <f>E80</f>
        <v>222223</v>
      </c>
    </row>
    <row r="80" spans="1:5" s="39" customFormat="1" ht="31.5">
      <c r="A80" s="57" t="s">
        <v>596</v>
      </c>
      <c r="B80" s="58"/>
      <c r="C80" s="59"/>
      <c r="D80" s="60">
        <v>600</v>
      </c>
      <c r="E80" s="61">
        <f>111111+111112</f>
        <v>222223</v>
      </c>
    </row>
    <row r="81" spans="1:5" ht="15.75">
      <c r="A81" s="57" t="s">
        <v>546</v>
      </c>
      <c r="B81" s="58"/>
      <c r="C81" s="59" t="s">
        <v>547</v>
      </c>
      <c r="D81" s="60"/>
      <c r="E81" s="61">
        <f>E82</f>
        <v>2000000</v>
      </c>
    </row>
    <row r="82" spans="1:5" s="39" customFormat="1" ht="31.5">
      <c r="A82" s="57" t="s">
        <v>596</v>
      </c>
      <c r="B82" s="58"/>
      <c r="C82" s="59"/>
      <c r="D82" s="60">
        <v>600</v>
      </c>
      <c r="E82" s="61">
        <f>1000000+1000000</f>
        <v>2000000</v>
      </c>
    </row>
    <row r="83" spans="1:5" ht="31.5">
      <c r="A83" s="52" t="s">
        <v>456</v>
      </c>
      <c r="B83" s="53"/>
      <c r="C83" s="54" t="s">
        <v>264</v>
      </c>
      <c r="D83" s="55"/>
      <c r="E83" s="56">
        <f>E84</f>
        <v>2844715</v>
      </c>
    </row>
    <row r="84" spans="1:5" ht="15.75">
      <c r="A84" s="57" t="s">
        <v>376</v>
      </c>
      <c r="B84" s="58"/>
      <c r="C84" s="59" t="s">
        <v>529</v>
      </c>
      <c r="D84" s="60"/>
      <c r="E84" s="61">
        <f>E85</f>
        <v>2844715</v>
      </c>
    </row>
    <row r="85" spans="1:5" s="39" customFormat="1" ht="31.5">
      <c r="A85" s="57" t="s">
        <v>596</v>
      </c>
      <c r="B85" s="58"/>
      <c r="C85" s="59"/>
      <c r="D85" s="60">
        <v>600</v>
      </c>
      <c r="E85" s="61">
        <v>2844715</v>
      </c>
    </row>
    <row r="86" spans="1:5" ht="15.75">
      <c r="A86" s="52" t="s">
        <v>531</v>
      </c>
      <c r="B86" s="53"/>
      <c r="C86" s="54" t="s">
        <v>530</v>
      </c>
      <c r="D86" s="55"/>
      <c r="E86" s="56">
        <f>E87</f>
        <v>1432162</v>
      </c>
    </row>
    <row r="87" spans="1:5" ht="15.75">
      <c r="A87" s="57" t="s">
        <v>532</v>
      </c>
      <c r="B87" s="58"/>
      <c r="C87" s="59" t="s">
        <v>533</v>
      </c>
      <c r="D87" s="60"/>
      <c r="E87" s="61">
        <f>E88</f>
        <v>1432162</v>
      </c>
    </row>
    <row r="88" spans="1:5" s="39" customFormat="1" ht="31.5">
      <c r="A88" s="57" t="s">
        <v>596</v>
      </c>
      <c r="B88" s="58"/>
      <c r="C88" s="59"/>
      <c r="D88" s="60">
        <v>600</v>
      </c>
      <c r="E88" s="61">
        <v>1432162</v>
      </c>
    </row>
    <row r="89" spans="1:5" ht="15.75">
      <c r="A89" s="52" t="s">
        <v>106</v>
      </c>
      <c r="B89" s="53"/>
      <c r="C89" s="54" t="s">
        <v>534</v>
      </c>
      <c r="D89" s="55"/>
      <c r="E89" s="56">
        <f>E90</f>
        <v>250000</v>
      </c>
    </row>
    <row r="90" spans="1:5" ht="15.75">
      <c r="A90" s="57" t="s">
        <v>536</v>
      </c>
      <c r="B90" s="58"/>
      <c r="C90" s="59" t="s">
        <v>535</v>
      </c>
      <c r="D90" s="60"/>
      <c r="E90" s="61">
        <f>E91</f>
        <v>250000</v>
      </c>
    </row>
    <row r="91" spans="1:5" s="39" customFormat="1" ht="31.5">
      <c r="A91" s="57" t="s">
        <v>596</v>
      </c>
      <c r="B91" s="58"/>
      <c r="C91" s="59"/>
      <c r="D91" s="60">
        <v>600</v>
      </c>
      <c r="E91" s="61">
        <v>250000</v>
      </c>
    </row>
    <row r="92" spans="1:5" ht="31.5">
      <c r="A92" s="52" t="s">
        <v>378</v>
      </c>
      <c r="B92" s="53"/>
      <c r="C92" s="54" t="s">
        <v>426</v>
      </c>
      <c r="D92" s="55"/>
      <c r="E92" s="56">
        <f>E93</f>
        <v>300000</v>
      </c>
    </row>
    <row r="93" spans="1:5" ht="15.75">
      <c r="A93" s="52" t="s">
        <v>460</v>
      </c>
      <c r="B93" s="53"/>
      <c r="C93" s="54" t="s">
        <v>444</v>
      </c>
      <c r="D93" s="55"/>
      <c r="E93" s="56">
        <f>E94</f>
        <v>300000</v>
      </c>
    </row>
    <row r="94" spans="1:5" ht="15.75">
      <c r="A94" s="57" t="s">
        <v>379</v>
      </c>
      <c r="B94" s="58"/>
      <c r="C94" s="59" t="s">
        <v>463</v>
      </c>
      <c r="D94" s="60"/>
      <c r="E94" s="61">
        <f>E95</f>
        <v>300000</v>
      </c>
    </row>
    <row r="95" spans="1:5" s="39" customFormat="1" ht="31.5">
      <c r="A95" s="57" t="s">
        <v>596</v>
      </c>
      <c r="B95" s="58"/>
      <c r="C95" s="59"/>
      <c r="D95" s="60">
        <v>600</v>
      </c>
      <c r="E95" s="61">
        <v>300000</v>
      </c>
    </row>
    <row r="96" spans="1:5" ht="31.5">
      <c r="A96" s="47" t="s">
        <v>380</v>
      </c>
      <c r="B96" s="48"/>
      <c r="C96" s="62" t="s">
        <v>267</v>
      </c>
      <c r="D96" s="63"/>
      <c r="E96" s="64">
        <f>E97</f>
        <v>604000</v>
      </c>
    </row>
    <row r="97" spans="1:5" ht="31.5">
      <c r="A97" s="52" t="s">
        <v>381</v>
      </c>
      <c r="B97" s="53"/>
      <c r="C97" s="54" t="s">
        <v>268</v>
      </c>
      <c r="D97" s="55"/>
      <c r="E97" s="56">
        <f>E98</f>
        <v>604000</v>
      </c>
    </row>
    <row r="98" spans="1:5" ht="15.75">
      <c r="A98" s="52" t="s">
        <v>270</v>
      </c>
      <c r="B98" s="53"/>
      <c r="C98" s="54" t="s">
        <v>269</v>
      </c>
      <c r="D98" s="55"/>
      <c r="E98" s="56">
        <f>E99</f>
        <v>604000</v>
      </c>
    </row>
    <row r="99" spans="1:5" ht="15.75">
      <c r="A99" s="57" t="s">
        <v>382</v>
      </c>
      <c r="B99" s="58"/>
      <c r="C99" s="59" t="s">
        <v>462</v>
      </c>
      <c r="D99" s="60"/>
      <c r="E99" s="61">
        <f>E100+E101</f>
        <v>604000</v>
      </c>
    </row>
    <row r="100" spans="1:5" s="39" customFormat="1" ht="15.75">
      <c r="A100" s="57" t="s">
        <v>599</v>
      </c>
      <c r="B100" s="58"/>
      <c r="C100" s="59"/>
      <c r="D100" s="60">
        <v>200</v>
      </c>
      <c r="E100" s="61">
        <v>512000</v>
      </c>
    </row>
    <row r="101" spans="1:5" s="39" customFormat="1" ht="15.75">
      <c r="A101" s="57" t="s">
        <v>598</v>
      </c>
      <c r="B101" s="58"/>
      <c r="C101" s="59"/>
      <c r="D101" s="60">
        <v>800</v>
      </c>
      <c r="E101" s="61">
        <v>92000</v>
      </c>
    </row>
    <row r="102" spans="1:5" ht="31.5">
      <c r="A102" s="47" t="s">
        <v>383</v>
      </c>
      <c r="B102" s="48"/>
      <c r="C102" s="62" t="s">
        <v>271</v>
      </c>
      <c r="D102" s="63"/>
      <c r="E102" s="64">
        <f>E103+E111+E119</f>
        <v>6450000</v>
      </c>
    </row>
    <row r="103" spans="1:5" ht="47.25">
      <c r="A103" s="52" t="s">
        <v>384</v>
      </c>
      <c r="B103" s="53"/>
      <c r="C103" s="54" t="s">
        <v>272</v>
      </c>
      <c r="D103" s="55"/>
      <c r="E103" s="56">
        <f>E104</f>
        <v>4400000</v>
      </c>
    </row>
    <row r="104" spans="1:5" ht="31.5">
      <c r="A104" s="52" t="s">
        <v>461</v>
      </c>
      <c r="B104" s="53"/>
      <c r="C104" s="54" t="s">
        <v>273</v>
      </c>
      <c r="D104" s="55"/>
      <c r="E104" s="56">
        <f>E107+E109+E106</f>
        <v>4400000</v>
      </c>
    </row>
    <row r="105" spans="1:5" s="39" customFormat="1" ht="46.5" customHeight="1">
      <c r="A105" s="85" t="s">
        <v>624</v>
      </c>
      <c r="B105" s="57"/>
      <c r="C105" s="72" t="s">
        <v>464</v>
      </c>
      <c r="D105" s="60"/>
      <c r="E105" s="61">
        <f>E106</f>
        <v>2000000</v>
      </c>
    </row>
    <row r="106" spans="1:5" s="39" customFormat="1" ht="15.75">
      <c r="A106" s="57" t="s">
        <v>598</v>
      </c>
      <c r="B106" s="72"/>
      <c r="C106" s="59"/>
      <c r="D106" s="60">
        <v>800</v>
      </c>
      <c r="E106" s="61">
        <f>2000000</f>
        <v>2000000</v>
      </c>
    </row>
    <row r="107" spans="1:5" ht="15.75">
      <c r="A107" s="57" t="s">
        <v>385</v>
      </c>
      <c r="B107" s="58"/>
      <c r="C107" s="59" t="s">
        <v>465</v>
      </c>
      <c r="D107" s="60"/>
      <c r="E107" s="61">
        <f>E108</f>
        <v>400000</v>
      </c>
    </row>
    <row r="108" spans="1:5" s="39" customFormat="1" ht="15.75">
      <c r="A108" s="57" t="s">
        <v>598</v>
      </c>
      <c r="B108" s="58"/>
      <c r="C108" s="59"/>
      <c r="D108" s="60">
        <v>800</v>
      </c>
      <c r="E108" s="61">
        <v>400000</v>
      </c>
    </row>
    <row r="109" spans="1:5" ht="31.5">
      <c r="A109" s="57" t="s">
        <v>386</v>
      </c>
      <c r="B109" s="58"/>
      <c r="C109" s="59" t="s">
        <v>466</v>
      </c>
      <c r="D109" s="60"/>
      <c r="E109" s="61">
        <f>E110</f>
        <v>2000000</v>
      </c>
    </row>
    <row r="110" spans="1:5" s="39" customFormat="1" ht="15.75">
      <c r="A110" s="57" t="s">
        <v>599</v>
      </c>
      <c r="B110" s="58"/>
      <c r="C110" s="59"/>
      <c r="D110" s="60">
        <v>200</v>
      </c>
      <c r="E110" s="61">
        <v>2000000</v>
      </c>
    </row>
    <row r="111" spans="1:5" s="39" customFormat="1" ht="30">
      <c r="A111" s="87" t="s">
        <v>387</v>
      </c>
      <c r="B111" s="58"/>
      <c r="C111" s="54" t="s">
        <v>274</v>
      </c>
      <c r="D111" s="55"/>
      <c r="E111" s="56">
        <f>E112+E116</f>
        <v>450000</v>
      </c>
    </row>
    <row r="112" spans="1:5" s="39" customFormat="1" ht="30">
      <c r="A112" s="87" t="s">
        <v>651</v>
      </c>
      <c r="B112" s="58"/>
      <c r="C112" s="54" t="s">
        <v>652</v>
      </c>
      <c r="D112" s="55"/>
      <c r="E112" s="56">
        <f>E113</f>
        <v>300000</v>
      </c>
    </row>
    <row r="113" spans="1:5" s="39" customFormat="1" ht="30">
      <c r="A113" s="88" t="s">
        <v>653</v>
      </c>
      <c r="B113" s="58"/>
      <c r="C113" s="59" t="s">
        <v>654</v>
      </c>
      <c r="D113" s="60"/>
      <c r="E113" s="61">
        <f>E114+E115</f>
        <v>300000</v>
      </c>
    </row>
    <row r="114" spans="1:5" s="39" customFormat="1" ht="15.75">
      <c r="A114" s="88" t="s">
        <v>655</v>
      </c>
      <c r="B114" s="58"/>
      <c r="C114" s="59"/>
      <c r="D114" s="60">
        <v>200</v>
      </c>
      <c r="E114" s="61">
        <v>100000</v>
      </c>
    </row>
    <row r="115" spans="1:5" s="39" customFormat="1" ht="15.75">
      <c r="A115" s="88" t="s">
        <v>656</v>
      </c>
      <c r="B115" s="58"/>
      <c r="C115" s="59"/>
      <c r="D115" s="60">
        <v>400</v>
      </c>
      <c r="E115" s="61">
        <v>200000</v>
      </c>
    </row>
    <row r="116" spans="1:5" s="39" customFormat="1" ht="30">
      <c r="A116" s="87" t="s">
        <v>467</v>
      </c>
      <c r="B116" s="58"/>
      <c r="C116" s="54" t="s">
        <v>446</v>
      </c>
      <c r="D116" s="55"/>
      <c r="E116" s="56">
        <f>E117</f>
        <v>150000</v>
      </c>
    </row>
    <row r="117" spans="1:5" s="39" customFormat="1" ht="30">
      <c r="A117" s="88" t="s">
        <v>657</v>
      </c>
      <c r="B117" s="58"/>
      <c r="C117" s="59" t="s">
        <v>658</v>
      </c>
      <c r="D117" s="60"/>
      <c r="E117" s="61">
        <f>E118</f>
        <v>150000</v>
      </c>
    </row>
    <row r="118" spans="1:5" s="39" customFormat="1" ht="15.75">
      <c r="A118" s="88" t="s">
        <v>655</v>
      </c>
      <c r="B118" s="58"/>
      <c r="C118" s="59"/>
      <c r="D118" s="60">
        <v>200</v>
      </c>
      <c r="E118" s="61">
        <v>150000</v>
      </c>
    </row>
    <row r="119" spans="1:5" s="39" customFormat="1" ht="30">
      <c r="A119" s="87" t="s">
        <v>388</v>
      </c>
      <c r="B119" s="58"/>
      <c r="C119" s="54" t="s">
        <v>275</v>
      </c>
      <c r="D119" s="55"/>
      <c r="E119" s="56">
        <f>E120</f>
        <v>1600000</v>
      </c>
    </row>
    <row r="120" spans="1:5" s="39" customFormat="1" ht="45">
      <c r="A120" s="87" t="s">
        <v>468</v>
      </c>
      <c r="B120" s="58"/>
      <c r="C120" s="54" t="s">
        <v>276</v>
      </c>
      <c r="D120" s="55"/>
      <c r="E120" s="56">
        <f>E121</f>
        <v>1600000</v>
      </c>
    </row>
    <row r="121" spans="1:5" s="39" customFormat="1" ht="30">
      <c r="A121" s="88" t="s">
        <v>389</v>
      </c>
      <c r="B121" s="58"/>
      <c r="C121" s="59" t="s">
        <v>469</v>
      </c>
      <c r="D121" s="60"/>
      <c r="E121" s="61">
        <f>E122+E123</f>
        <v>1600000</v>
      </c>
    </row>
    <row r="122" spans="1:5" s="39" customFormat="1" ht="15.75">
      <c r="A122" s="88" t="s">
        <v>659</v>
      </c>
      <c r="B122" s="58"/>
      <c r="C122" s="59"/>
      <c r="D122" s="60">
        <v>200</v>
      </c>
      <c r="E122" s="61">
        <v>1300000</v>
      </c>
    </row>
    <row r="123" spans="1:5" s="39" customFormat="1" ht="15.75">
      <c r="A123" s="88" t="s">
        <v>656</v>
      </c>
      <c r="B123" s="58"/>
      <c r="C123" s="59"/>
      <c r="D123" s="60">
        <v>400</v>
      </c>
      <c r="E123" s="61">
        <v>300000</v>
      </c>
    </row>
    <row r="124" spans="1:5" ht="31.5">
      <c r="A124" s="47" t="s">
        <v>390</v>
      </c>
      <c r="B124" s="48"/>
      <c r="C124" s="62" t="s">
        <v>277</v>
      </c>
      <c r="D124" s="63"/>
      <c r="E124" s="64">
        <f>E125</f>
        <v>100000</v>
      </c>
    </row>
    <row r="125" spans="1:5" ht="31.5">
      <c r="A125" s="52" t="s">
        <v>391</v>
      </c>
      <c r="B125" s="53"/>
      <c r="C125" s="54" t="s">
        <v>427</v>
      </c>
      <c r="D125" s="55"/>
      <c r="E125" s="56">
        <f>E126</f>
        <v>100000</v>
      </c>
    </row>
    <row r="126" spans="1:5" ht="31.5">
      <c r="A126" s="52" t="s">
        <v>279</v>
      </c>
      <c r="B126" s="53"/>
      <c r="C126" s="54" t="s">
        <v>278</v>
      </c>
      <c r="D126" s="55"/>
      <c r="E126" s="56">
        <f>E127</f>
        <v>100000</v>
      </c>
    </row>
    <row r="127" spans="1:5" ht="31.5">
      <c r="A127" s="57" t="s">
        <v>311</v>
      </c>
      <c r="B127" s="58"/>
      <c r="C127" s="59" t="s">
        <v>470</v>
      </c>
      <c r="D127" s="60"/>
      <c r="E127" s="61">
        <f>E128</f>
        <v>100000</v>
      </c>
    </row>
    <row r="128" spans="1:5" s="39" customFormat="1" ht="15.75">
      <c r="A128" s="57" t="s">
        <v>598</v>
      </c>
      <c r="B128" s="58"/>
      <c r="C128" s="59"/>
      <c r="D128" s="60">
        <v>800</v>
      </c>
      <c r="E128" s="61">
        <v>100000</v>
      </c>
    </row>
    <row r="129" spans="1:5" ht="31.5">
      <c r="A129" s="47" t="s">
        <v>392</v>
      </c>
      <c r="B129" s="48"/>
      <c r="C129" s="62" t="s">
        <v>428</v>
      </c>
      <c r="D129" s="63"/>
      <c r="E129" s="64">
        <f>E130+E134+E138+E144+E148</f>
        <v>5288000</v>
      </c>
    </row>
    <row r="130" spans="1:5" ht="31.5">
      <c r="A130" s="52" t="s">
        <v>393</v>
      </c>
      <c r="B130" s="53"/>
      <c r="C130" s="54" t="s">
        <v>429</v>
      </c>
      <c r="D130" s="55"/>
      <c r="E130" s="56">
        <f>E131</f>
        <v>100000</v>
      </c>
    </row>
    <row r="131" spans="1:5" ht="15.75">
      <c r="A131" s="52" t="s">
        <v>471</v>
      </c>
      <c r="B131" s="53"/>
      <c r="C131" s="54" t="s">
        <v>445</v>
      </c>
      <c r="D131" s="55"/>
      <c r="E131" s="56">
        <f>E132</f>
        <v>100000</v>
      </c>
    </row>
    <row r="132" spans="1:5" ht="15.75">
      <c r="A132" s="57" t="s">
        <v>394</v>
      </c>
      <c r="B132" s="58"/>
      <c r="C132" s="59" t="s">
        <v>484</v>
      </c>
      <c r="D132" s="60"/>
      <c r="E132" s="61">
        <f>E133</f>
        <v>100000</v>
      </c>
    </row>
    <row r="133" spans="1:5" s="39" customFormat="1" ht="15.75">
      <c r="A133" s="57" t="s">
        <v>599</v>
      </c>
      <c r="B133" s="58"/>
      <c r="C133" s="59"/>
      <c r="D133" s="60">
        <v>200</v>
      </c>
      <c r="E133" s="61">
        <v>100000</v>
      </c>
    </row>
    <row r="134" spans="1:5" ht="31.5">
      <c r="A134" s="52" t="s">
        <v>395</v>
      </c>
      <c r="B134" s="53"/>
      <c r="C134" s="54" t="s">
        <v>430</v>
      </c>
      <c r="D134" s="55"/>
      <c r="E134" s="56">
        <f>E135</f>
        <v>300000</v>
      </c>
    </row>
    <row r="135" spans="1:5" ht="31.5">
      <c r="A135" s="52" t="s">
        <v>473</v>
      </c>
      <c r="B135" s="53"/>
      <c r="C135" s="54" t="s">
        <v>472</v>
      </c>
      <c r="D135" s="55"/>
      <c r="E135" s="56">
        <f>E136</f>
        <v>300000</v>
      </c>
    </row>
    <row r="136" spans="1:5" ht="31.5">
      <c r="A136" s="57" t="s">
        <v>312</v>
      </c>
      <c r="B136" s="58"/>
      <c r="C136" s="59" t="s">
        <v>485</v>
      </c>
      <c r="D136" s="60"/>
      <c r="E136" s="57">
        <f>E137</f>
        <v>300000</v>
      </c>
    </row>
    <row r="137" spans="1:5" s="39" customFormat="1" ht="15.75">
      <c r="A137" s="57" t="s">
        <v>599</v>
      </c>
      <c r="B137" s="58"/>
      <c r="C137" s="59"/>
      <c r="D137" s="60">
        <v>200</v>
      </c>
      <c r="E137" s="57">
        <v>300000</v>
      </c>
    </row>
    <row r="138" spans="1:5" ht="31.5">
      <c r="A138" s="52" t="s">
        <v>396</v>
      </c>
      <c r="B138" s="53"/>
      <c r="C138" s="54" t="s">
        <v>431</v>
      </c>
      <c r="D138" s="55"/>
      <c r="E138" s="56">
        <f>E139</f>
        <v>1188000</v>
      </c>
    </row>
    <row r="139" spans="1:5" ht="31.5">
      <c r="A139" s="52" t="s">
        <v>475</v>
      </c>
      <c r="B139" s="53"/>
      <c r="C139" s="54" t="s">
        <v>474</v>
      </c>
      <c r="D139" s="55"/>
      <c r="E139" s="56">
        <f>E140</f>
        <v>1188000</v>
      </c>
    </row>
    <row r="140" spans="1:5" ht="15.75">
      <c r="A140" s="57" t="s">
        <v>397</v>
      </c>
      <c r="B140" s="58"/>
      <c r="C140" s="59" t="s">
        <v>476</v>
      </c>
      <c r="D140" s="60"/>
      <c r="E140" s="61">
        <f>E141+E142+E143</f>
        <v>1188000</v>
      </c>
    </row>
    <row r="141" spans="1:5" s="39" customFormat="1" ht="47.25">
      <c r="A141" s="57" t="s">
        <v>597</v>
      </c>
      <c r="B141" s="58"/>
      <c r="C141" s="59"/>
      <c r="D141" s="60">
        <v>100</v>
      </c>
      <c r="E141" s="61">
        <v>556300</v>
      </c>
    </row>
    <row r="142" spans="1:5" s="39" customFormat="1" ht="15.75">
      <c r="A142" s="57" t="s">
        <v>599</v>
      </c>
      <c r="B142" s="58"/>
      <c r="C142" s="59"/>
      <c r="D142" s="60">
        <v>200</v>
      </c>
      <c r="E142" s="61">
        <v>565700</v>
      </c>
    </row>
    <row r="143" spans="1:5" s="39" customFormat="1" ht="13.5" customHeight="1">
      <c r="A143" s="57" t="s">
        <v>598</v>
      </c>
      <c r="B143" s="58"/>
      <c r="C143" s="59"/>
      <c r="D143" s="60">
        <v>800</v>
      </c>
      <c r="E143" s="61">
        <v>66000</v>
      </c>
    </row>
    <row r="144" spans="1:5" ht="31.5" hidden="1">
      <c r="A144" s="52" t="s">
        <v>398</v>
      </c>
      <c r="B144" s="53"/>
      <c r="C144" s="54" t="s">
        <v>504</v>
      </c>
      <c r="D144" s="55"/>
      <c r="E144" s="56">
        <f>E145</f>
        <v>0</v>
      </c>
    </row>
    <row r="145" spans="1:5" ht="31.5" hidden="1">
      <c r="A145" s="52" t="s">
        <v>478</v>
      </c>
      <c r="B145" s="53"/>
      <c r="C145" s="54" t="s">
        <v>477</v>
      </c>
      <c r="D145" s="55"/>
      <c r="E145" s="56">
        <f>E146</f>
        <v>0</v>
      </c>
    </row>
    <row r="146" spans="1:5" ht="31.5" hidden="1">
      <c r="A146" s="57" t="s">
        <v>399</v>
      </c>
      <c r="B146" s="58"/>
      <c r="C146" s="59" t="s">
        <v>483</v>
      </c>
      <c r="D146" s="60"/>
      <c r="E146" s="61">
        <f>E147</f>
        <v>0</v>
      </c>
    </row>
    <row r="147" spans="1:5" s="39" customFormat="1" ht="15.75" hidden="1">
      <c r="A147" s="57" t="s">
        <v>599</v>
      </c>
      <c r="B147" s="58"/>
      <c r="C147" s="59"/>
      <c r="D147" s="60">
        <v>200</v>
      </c>
      <c r="E147" s="61"/>
    </row>
    <row r="148" spans="1:5" ht="40.5" customHeight="1">
      <c r="A148" s="52" t="s">
        <v>402</v>
      </c>
      <c r="B148" s="53"/>
      <c r="C148" s="54" t="s">
        <v>432</v>
      </c>
      <c r="D148" s="55"/>
      <c r="E148" s="56">
        <f>E149</f>
        <v>3700000</v>
      </c>
    </row>
    <row r="149" spans="1:5" ht="31.5">
      <c r="A149" s="52" t="s">
        <v>480</v>
      </c>
      <c r="B149" s="53"/>
      <c r="C149" s="54" t="s">
        <v>479</v>
      </c>
      <c r="D149" s="55"/>
      <c r="E149" s="56">
        <f>E150</f>
        <v>3700000</v>
      </c>
    </row>
    <row r="150" spans="1:5" ht="31.5">
      <c r="A150" s="57" t="s">
        <v>403</v>
      </c>
      <c r="B150" s="58"/>
      <c r="C150" s="59" t="s">
        <v>482</v>
      </c>
      <c r="D150" s="60"/>
      <c r="E150" s="61">
        <f>E151+E152+E153</f>
        <v>3700000</v>
      </c>
    </row>
    <row r="151" spans="1:5" s="39" customFormat="1" ht="47.25">
      <c r="A151" s="57" t="s">
        <v>597</v>
      </c>
      <c r="B151" s="58"/>
      <c r="C151" s="59"/>
      <c r="D151" s="60">
        <v>100</v>
      </c>
      <c r="E151" s="61">
        <v>2111439</v>
      </c>
    </row>
    <row r="152" spans="1:5" s="39" customFormat="1" ht="15.75">
      <c r="A152" s="57" t="s">
        <v>599</v>
      </c>
      <c r="B152" s="58"/>
      <c r="C152" s="59"/>
      <c r="D152" s="60">
        <v>200</v>
      </c>
      <c r="E152" s="61">
        <v>1464961</v>
      </c>
    </row>
    <row r="153" spans="1:5" s="39" customFormat="1" ht="15.75">
      <c r="A153" s="57" t="s">
        <v>598</v>
      </c>
      <c r="B153" s="58"/>
      <c r="C153" s="59"/>
      <c r="D153" s="60">
        <v>800</v>
      </c>
      <c r="E153" s="61">
        <v>123600</v>
      </c>
    </row>
    <row r="154" spans="1:5" ht="31.5">
      <c r="A154" s="47" t="s">
        <v>30</v>
      </c>
      <c r="B154" s="48"/>
      <c r="C154" s="62" t="s">
        <v>508</v>
      </c>
      <c r="D154" s="63"/>
      <c r="E154" s="64">
        <f>E155</f>
        <v>1600000</v>
      </c>
    </row>
    <row r="155" spans="1:5" ht="31.5">
      <c r="A155" s="52" t="s">
        <v>510</v>
      </c>
      <c r="B155" s="53"/>
      <c r="C155" s="54" t="s">
        <v>509</v>
      </c>
      <c r="D155" s="55"/>
      <c r="E155" s="56">
        <f>E156</f>
        <v>1600000</v>
      </c>
    </row>
    <row r="156" spans="1:5" ht="15.75">
      <c r="A156" s="52" t="s">
        <v>80</v>
      </c>
      <c r="B156" s="53"/>
      <c r="C156" s="59" t="s">
        <v>512</v>
      </c>
      <c r="D156" s="60"/>
      <c r="E156" s="61">
        <f>E157+E159+E161+E163</f>
        <v>1600000</v>
      </c>
    </row>
    <row r="157" spans="1:5" ht="15.75">
      <c r="A157" s="72" t="s">
        <v>511</v>
      </c>
      <c r="B157" s="72"/>
      <c r="C157" s="59" t="s">
        <v>513</v>
      </c>
      <c r="D157" s="60"/>
      <c r="E157" s="61">
        <f>E158</f>
        <v>400000</v>
      </c>
    </row>
    <row r="158" spans="1:5" s="39" customFormat="1" ht="31.5">
      <c r="A158" s="57" t="s">
        <v>596</v>
      </c>
      <c r="B158" s="58"/>
      <c r="C158" s="59"/>
      <c r="D158" s="60">
        <v>600</v>
      </c>
      <c r="E158" s="61">
        <v>400000</v>
      </c>
    </row>
    <row r="159" spans="1:5" s="39" customFormat="1" ht="31.5">
      <c r="A159" s="90" t="s">
        <v>663</v>
      </c>
      <c r="B159" s="58"/>
      <c r="C159" s="59" t="s">
        <v>660</v>
      </c>
      <c r="D159" s="60"/>
      <c r="E159" s="61">
        <f>E160</f>
        <v>400000</v>
      </c>
    </row>
    <row r="160" spans="1:5" s="39" customFormat="1" ht="33.75" customHeight="1">
      <c r="A160" s="90" t="s">
        <v>664</v>
      </c>
      <c r="B160" s="58"/>
      <c r="C160" s="59"/>
      <c r="D160" s="60">
        <v>600</v>
      </c>
      <c r="E160" s="61">
        <v>400000</v>
      </c>
    </row>
    <row r="161" spans="1:5" s="39" customFormat="1" ht="38.25" customHeight="1">
      <c r="A161" s="90" t="s">
        <v>665</v>
      </c>
      <c r="B161" s="58"/>
      <c r="C161" s="59" t="s">
        <v>661</v>
      </c>
      <c r="D161" s="60"/>
      <c r="E161" s="61">
        <f>E162</f>
        <v>400000</v>
      </c>
    </row>
    <row r="162" spans="1:5" s="39" customFormat="1" ht="32.25" customHeight="1">
      <c r="A162" s="90" t="s">
        <v>664</v>
      </c>
      <c r="B162" s="58"/>
      <c r="C162" s="59"/>
      <c r="D162" s="60">
        <v>600</v>
      </c>
      <c r="E162" s="61">
        <v>400000</v>
      </c>
    </row>
    <row r="163" spans="1:5" s="39" customFormat="1" ht="31.5">
      <c r="A163" s="90" t="s">
        <v>666</v>
      </c>
      <c r="B163" s="58"/>
      <c r="C163" s="59" t="s">
        <v>662</v>
      </c>
      <c r="D163" s="60"/>
      <c r="E163" s="61">
        <f>E164</f>
        <v>400000</v>
      </c>
    </row>
    <row r="164" spans="1:5" s="39" customFormat="1" ht="39" customHeight="1">
      <c r="A164" s="90" t="s">
        <v>664</v>
      </c>
      <c r="B164" s="58"/>
      <c r="C164" s="59"/>
      <c r="D164" s="60">
        <v>600</v>
      </c>
      <c r="E164" s="61">
        <v>400000</v>
      </c>
    </row>
    <row r="165" spans="1:5" ht="31.5">
      <c r="A165" s="47" t="s">
        <v>404</v>
      </c>
      <c r="B165" s="48"/>
      <c r="C165" s="62" t="s">
        <v>280</v>
      </c>
      <c r="D165" s="63"/>
      <c r="E165" s="64">
        <f>E166+E172</f>
        <v>9912983.7400000002</v>
      </c>
    </row>
    <row r="166" spans="1:5" ht="31.5">
      <c r="A166" s="52" t="s">
        <v>433</v>
      </c>
      <c r="B166" s="53"/>
      <c r="C166" s="54" t="s">
        <v>281</v>
      </c>
      <c r="D166" s="55"/>
      <c r="E166" s="56">
        <f>E167</f>
        <v>6412983.7400000002</v>
      </c>
    </row>
    <row r="167" spans="1:5" ht="31.5">
      <c r="A167" s="52" t="s">
        <v>481</v>
      </c>
      <c r="B167" s="53"/>
      <c r="C167" s="54" t="s">
        <v>282</v>
      </c>
      <c r="D167" s="55"/>
      <c r="E167" s="56">
        <f>E168+E170</f>
        <v>6412983.7400000002</v>
      </c>
    </row>
    <row r="168" spans="1:5" ht="31.5">
      <c r="A168" s="57" t="s">
        <v>313</v>
      </c>
      <c r="B168" s="58"/>
      <c r="C168" s="59" t="s">
        <v>486</v>
      </c>
      <c r="D168" s="60"/>
      <c r="E168" s="61">
        <f>E169</f>
        <v>2817378.34</v>
      </c>
    </row>
    <row r="169" spans="1:5" s="39" customFormat="1" ht="15.75">
      <c r="A169" s="57" t="s">
        <v>599</v>
      </c>
      <c r="B169" s="58"/>
      <c r="C169" s="59"/>
      <c r="D169" s="60">
        <v>200</v>
      </c>
      <c r="E169" s="61">
        <v>2817378.34</v>
      </c>
    </row>
    <row r="170" spans="1:5" s="39" customFormat="1" ht="15.75">
      <c r="A170" s="57" t="s">
        <v>680</v>
      </c>
      <c r="B170" s="58"/>
      <c r="C170" s="59" t="s">
        <v>693</v>
      </c>
      <c r="D170" s="60"/>
      <c r="E170" s="61">
        <f>E171</f>
        <v>3595605.4</v>
      </c>
    </row>
    <row r="171" spans="1:5" s="39" customFormat="1" ht="15.75">
      <c r="A171" s="57" t="s">
        <v>599</v>
      </c>
      <c r="B171" s="58"/>
      <c r="C171" s="59"/>
      <c r="D171" s="60">
        <v>200</v>
      </c>
      <c r="E171" s="61">
        <v>3595605.4</v>
      </c>
    </row>
    <row r="172" spans="1:5" ht="47.25">
      <c r="A172" s="52" t="s">
        <v>406</v>
      </c>
      <c r="B172" s="53"/>
      <c r="C172" s="54" t="s">
        <v>283</v>
      </c>
      <c r="D172" s="55"/>
      <c r="E172" s="56">
        <f>E173</f>
        <v>3500000</v>
      </c>
    </row>
    <row r="173" spans="1:5" ht="31.5">
      <c r="A173" s="52" t="s">
        <v>487</v>
      </c>
      <c r="B173" s="53"/>
      <c r="C173" s="54" t="s">
        <v>284</v>
      </c>
      <c r="D173" s="55"/>
      <c r="E173" s="56">
        <f>E174</f>
        <v>3500000</v>
      </c>
    </row>
    <row r="174" spans="1:5" ht="31.5">
      <c r="A174" s="57" t="s">
        <v>314</v>
      </c>
      <c r="B174" s="58"/>
      <c r="C174" s="59" t="s">
        <v>488</v>
      </c>
      <c r="D174" s="60"/>
      <c r="E174" s="61">
        <f>E175</f>
        <v>3500000</v>
      </c>
    </row>
    <row r="175" spans="1:5" s="39" customFormat="1" ht="15.75">
      <c r="A175" s="57" t="s">
        <v>598</v>
      </c>
      <c r="B175" s="58"/>
      <c r="C175" s="59"/>
      <c r="D175" s="60">
        <v>800</v>
      </c>
      <c r="E175" s="61">
        <v>3500000</v>
      </c>
    </row>
    <row r="176" spans="1:5" ht="31.5">
      <c r="A176" s="47" t="s">
        <v>409</v>
      </c>
      <c r="B176" s="48"/>
      <c r="C176" s="62" t="s">
        <v>286</v>
      </c>
      <c r="D176" s="63"/>
      <c r="E176" s="64">
        <f>E177+E183+E187</f>
        <v>984300</v>
      </c>
    </row>
    <row r="177" spans="1:5" ht="31.5">
      <c r="A177" s="52" t="s">
        <v>410</v>
      </c>
      <c r="B177" s="53"/>
      <c r="C177" s="54" t="s">
        <v>287</v>
      </c>
      <c r="D177" s="55"/>
      <c r="E177" s="56">
        <f>E178</f>
        <v>25000</v>
      </c>
    </row>
    <row r="178" spans="1:5" ht="31.5">
      <c r="A178" s="52" t="s">
        <v>291</v>
      </c>
      <c r="B178" s="53"/>
      <c r="C178" s="54" t="s">
        <v>288</v>
      </c>
      <c r="D178" s="55"/>
      <c r="E178" s="56">
        <f>E179+E181</f>
        <v>25000</v>
      </c>
    </row>
    <row r="179" spans="1:5" ht="47.25">
      <c r="A179" s="57" t="s">
        <v>315</v>
      </c>
      <c r="B179" s="58"/>
      <c r="C179" s="59" t="s">
        <v>489</v>
      </c>
      <c r="D179" s="60"/>
      <c r="E179" s="61">
        <f>E180</f>
        <v>11300</v>
      </c>
    </row>
    <row r="180" spans="1:5" s="39" customFormat="1" ht="15.75">
      <c r="A180" s="57" t="s">
        <v>598</v>
      </c>
      <c r="B180" s="58"/>
      <c r="C180" s="59"/>
      <c r="D180" s="60">
        <v>800</v>
      </c>
      <c r="E180" s="61">
        <v>11300</v>
      </c>
    </row>
    <row r="181" spans="1:5" ht="47.25">
      <c r="A181" s="57" t="s">
        <v>316</v>
      </c>
      <c r="B181" s="58"/>
      <c r="C181" s="59" t="s">
        <v>490</v>
      </c>
      <c r="D181" s="60"/>
      <c r="E181" s="61">
        <f>E182</f>
        <v>13700</v>
      </c>
    </row>
    <row r="182" spans="1:5" s="39" customFormat="1" ht="15.75">
      <c r="A182" s="57" t="s">
        <v>598</v>
      </c>
      <c r="B182" s="58"/>
      <c r="C182" s="59"/>
      <c r="D182" s="60">
        <v>800</v>
      </c>
      <c r="E182" s="61">
        <v>13700</v>
      </c>
    </row>
    <row r="183" spans="1:5" ht="31.5">
      <c r="A183" s="52" t="s">
        <v>411</v>
      </c>
      <c r="B183" s="53"/>
      <c r="C183" s="54" t="s">
        <v>289</v>
      </c>
      <c r="D183" s="55"/>
      <c r="E183" s="56">
        <f>E184</f>
        <v>250000</v>
      </c>
    </row>
    <row r="184" spans="1:5" ht="31.5">
      <c r="A184" s="52" t="s">
        <v>553</v>
      </c>
      <c r="B184" s="53"/>
      <c r="C184" s="54" t="s">
        <v>290</v>
      </c>
      <c r="D184" s="55"/>
      <c r="E184" s="56">
        <f>E185</f>
        <v>250000</v>
      </c>
    </row>
    <row r="185" spans="1:5" ht="15.75">
      <c r="A185" s="57" t="s">
        <v>412</v>
      </c>
      <c r="B185" s="58"/>
      <c r="C185" s="59" t="s">
        <v>491</v>
      </c>
      <c r="D185" s="60"/>
      <c r="E185" s="61">
        <f>E186</f>
        <v>250000</v>
      </c>
    </row>
    <row r="186" spans="1:5" s="39" customFormat="1" ht="15.75">
      <c r="A186" s="57" t="s">
        <v>598</v>
      </c>
      <c r="B186" s="58"/>
      <c r="C186" s="59"/>
      <c r="D186" s="60">
        <v>800</v>
      </c>
      <c r="E186" s="61">
        <v>250000</v>
      </c>
    </row>
    <row r="187" spans="1:5" ht="31.5">
      <c r="A187" s="52" t="s">
        <v>413</v>
      </c>
      <c r="B187" s="53"/>
      <c r="C187" s="54" t="s">
        <v>434</v>
      </c>
      <c r="D187" s="55"/>
      <c r="E187" s="56">
        <f>E188</f>
        <v>709300</v>
      </c>
    </row>
    <row r="188" spans="1:5" ht="47.25">
      <c r="A188" s="57" t="s">
        <v>554</v>
      </c>
      <c r="B188" s="58"/>
      <c r="C188" s="59" t="s">
        <v>555</v>
      </c>
      <c r="D188" s="60"/>
      <c r="E188" s="61">
        <f>E189+E191</f>
        <v>709300</v>
      </c>
    </row>
    <row r="189" spans="1:5" ht="31.5">
      <c r="A189" s="57" t="s">
        <v>556</v>
      </c>
      <c r="B189" s="58"/>
      <c r="C189" s="59" t="s">
        <v>557</v>
      </c>
      <c r="D189" s="60"/>
      <c r="E189" s="61">
        <f>E190</f>
        <v>706600</v>
      </c>
    </row>
    <row r="190" spans="1:5" s="39" customFormat="1" ht="15.75">
      <c r="A190" s="57" t="s">
        <v>599</v>
      </c>
      <c r="B190" s="58"/>
      <c r="C190" s="59"/>
      <c r="D190" s="60">
        <v>200</v>
      </c>
      <c r="E190" s="61">
        <v>706600</v>
      </c>
    </row>
    <row r="191" spans="1:5" ht="31.5">
      <c r="A191" s="57" t="s">
        <v>558</v>
      </c>
      <c r="B191" s="58"/>
      <c r="C191" s="59" t="s">
        <v>559</v>
      </c>
      <c r="D191" s="60"/>
      <c r="E191" s="61">
        <f>E192</f>
        <v>2700</v>
      </c>
    </row>
    <row r="192" spans="1:5" s="39" customFormat="1" ht="15.75">
      <c r="A192" s="57" t="s">
        <v>599</v>
      </c>
      <c r="B192" s="58"/>
      <c r="C192" s="59"/>
      <c r="D192" s="60">
        <v>200</v>
      </c>
      <c r="E192" s="61">
        <v>2700</v>
      </c>
    </row>
    <row r="193" spans="1:5" ht="15.75">
      <c r="A193" s="47" t="s">
        <v>419</v>
      </c>
      <c r="B193" s="48"/>
      <c r="C193" s="62" t="s">
        <v>299</v>
      </c>
      <c r="D193" s="63"/>
      <c r="E193" s="64">
        <f>E194+E196+E200+E210+E212+E215+E218+E202+E204+E207</f>
        <v>23294619.190000001</v>
      </c>
    </row>
    <row r="194" spans="1:5" ht="15.75">
      <c r="A194" s="57" t="s">
        <v>319</v>
      </c>
      <c r="B194" s="58"/>
      <c r="C194" s="59" t="s">
        <v>435</v>
      </c>
      <c r="D194" s="60"/>
      <c r="E194" s="61">
        <f>E195</f>
        <v>1455697</v>
      </c>
    </row>
    <row r="195" spans="1:5" s="39" customFormat="1" ht="47.25">
      <c r="A195" s="57" t="s">
        <v>597</v>
      </c>
      <c r="B195" s="58"/>
      <c r="C195" s="59"/>
      <c r="D195" s="60">
        <v>100</v>
      </c>
      <c r="E195" s="61">
        <v>1455697</v>
      </c>
    </row>
    <row r="196" spans="1:5" ht="15.75">
      <c r="A196" s="57" t="s">
        <v>302</v>
      </c>
      <c r="B196" s="58"/>
      <c r="C196" s="59" t="s">
        <v>436</v>
      </c>
      <c r="D196" s="60"/>
      <c r="E196" s="61">
        <f>E197+E198+E199</f>
        <v>19721240.5</v>
      </c>
    </row>
    <row r="197" spans="1:5" s="39" customFormat="1" ht="47.25">
      <c r="A197" s="57" t="s">
        <v>597</v>
      </c>
      <c r="B197" s="58"/>
      <c r="C197" s="59"/>
      <c r="D197" s="60">
        <v>100</v>
      </c>
      <c r="E197" s="61">
        <v>15526045.5</v>
      </c>
    </row>
    <row r="198" spans="1:5" s="39" customFormat="1" ht="15.75">
      <c r="A198" s="57" t="s">
        <v>599</v>
      </c>
      <c r="B198" s="58"/>
      <c r="C198" s="59"/>
      <c r="D198" s="60">
        <v>200</v>
      </c>
      <c r="E198" s="61">
        <v>3986395</v>
      </c>
    </row>
    <row r="199" spans="1:5" s="39" customFormat="1" ht="15.75">
      <c r="A199" s="57" t="s">
        <v>598</v>
      </c>
      <c r="B199" s="58"/>
      <c r="C199" s="59"/>
      <c r="D199" s="60">
        <v>800</v>
      </c>
      <c r="E199" s="61">
        <v>208800</v>
      </c>
    </row>
    <row r="200" spans="1:5" ht="31.5">
      <c r="A200" s="57" t="s">
        <v>320</v>
      </c>
      <c r="B200" s="58"/>
      <c r="C200" s="59" t="s">
        <v>437</v>
      </c>
      <c r="D200" s="60"/>
      <c r="E200" s="61">
        <f>E201</f>
        <v>541062.5</v>
      </c>
    </row>
    <row r="201" spans="1:5" s="39" customFormat="1" ht="47.25">
      <c r="A201" s="57" t="s">
        <v>597</v>
      </c>
      <c r="B201" s="58"/>
      <c r="C201" s="59"/>
      <c r="D201" s="60">
        <v>100</v>
      </c>
      <c r="E201" s="61">
        <v>541062.5</v>
      </c>
    </row>
    <row r="202" spans="1:5" s="39" customFormat="1" ht="15.75">
      <c r="A202" s="88" t="s">
        <v>669</v>
      </c>
      <c r="B202" s="58"/>
      <c r="C202" s="59" t="s">
        <v>438</v>
      </c>
      <c r="D202" s="60"/>
      <c r="E202" s="61">
        <f>E203</f>
        <v>30000</v>
      </c>
    </row>
    <row r="203" spans="1:5" s="39" customFormat="1" ht="15.75">
      <c r="A203" s="88" t="s">
        <v>659</v>
      </c>
      <c r="B203" s="58"/>
      <c r="C203" s="59"/>
      <c r="D203" s="60">
        <v>300</v>
      </c>
      <c r="E203" s="61">
        <v>30000</v>
      </c>
    </row>
    <row r="204" spans="1:5" s="39" customFormat="1" ht="30">
      <c r="A204" s="88" t="s">
        <v>670</v>
      </c>
      <c r="B204" s="58"/>
      <c r="C204" s="59" t="s">
        <v>667</v>
      </c>
      <c r="D204" s="60"/>
      <c r="E204" s="61">
        <f>E205+E206</f>
        <v>110853.39</v>
      </c>
    </row>
    <row r="205" spans="1:5" s="39" customFormat="1" ht="47.25">
      <c r="A205" s="57" t="s">
        <v>597</v>
      </c>
      <c r="B205" s="58"/>
      <c r="C205" s="59"/>
      <c r="D205" s="60">
        <v>100</v>
      </c>
      <c r="E205" s="61">
        <v>96394.25</v>
      </c>
    </row>
    <row r="206" spans="1:5" s="39" customFormat="1" ht="15.75">
      <c r="A206" s="57" t="s">
        <v>599</v>
      </c>
      <c r="B206" s="58"/>
      <c r="C206" s="59"/>
      <c r="D206" s="60">
        <v>200</v>
      </c>
      <c r="E206" s="61">
        <v>14459.14</v>
      </c>
    </row>
    <row r="207" spans="1:5" s="39" customFormat="1" ht="30">
      <c r="A207" s="88" t="s">
        <v>671</v>
      </c>
      <c r="B207" s="58"/>
      <c r="C207" s="59" t="s">
        <v>668</v>
      </c>
      <c r="D207" s="60"/>
      <c r="E207" s="61">
        <f>E208+E209</f>
        <v>95193.8</v>
      </c>
    </row>
    <row r="208" spans="1:5" s="39" customFormat="1" ht="47.25">
      <c r="A208" s="57" t="s">
        <v>597</v>
      </c>
      <c r="B208" s="58"/>
      <c r="C208" s="59"/>
      <c r="D208" s="60">
        <v>100</v>
      </c>
      <c r="E208" s="61">
        <v>82777.210000000006</v>
      </c>
    </row>
    <row r="209" spans="1:5" s="39" customFormat="1" ht="15.75">
      <c r="A209" s="57" t="s">
        <v>599</v>
      </c>
      <c r="B209" s="58"/>
      <c r="C209" s="59"/>
      <c r="D209" s="60">
        <v>200</v>
      </c>
      <c r="E209" s="61">
        <v>12416.59</v>
      </c>
    </row>
    <row r="210" spans="1:5" ht="31.5">
      <c r="A210" s="57" t="s">
        <v>549</v>
      </c>
      <c r="B210" s="58"/>
      <c r="C210" s="59" t="s">
        <v>300</v>
      </c>
      <c r="D210" s="60"/>
      <c r="E210" s="61">
        <f>E211</f>
        <v>5900</v>
      </c>
    </row>
    <row r="211" spans="1:5" s="39" customFormat="1" ht="15.75">
      <c r="A211" s="57" t="s">
        <v>599</v>
      </c>
      <c r="B211" s="58"/>
      <c r="C211" s="59"/>
      <c r="D211" s="60">
        <v>200</v>
      </c>
      <c r="E211" s="61">
        <f>6000-100</f>
        <v>5900</v>
      </c>
    </row>
    <row r="212" spans="1:5" ht="31.5">
      <c r="A212" s="57" t="s">
        <v>421</v>
      </c>
      <c r="B212" s="58"/>
      <c r="C212" s="59" t="s">
        <v>301</v>
      </c>
      <c r="D212" s="60"/>
      <c r="E212" s="61">
        <f>E213+E214</f>
        <v>918085</v>
      </c>
    </row>
    <row r="213" spans="1:5" s="39" customFormat="1" ht="47.25">
      <c r="A213" s="57" t="s">
        <v>597</v>
      </c>
      <c r="B213" s="58"/>
      <c r="C213" s="59"/>
      <c r="D213" s="60">
        <v>100</v>
      </c>
      <c r="E213" s="61">
        <f>966630-177115</f>
        <v>789515</v>
      </c>
    </row>
    <row r="214" spans="1:5" s="39" customFormat="1" ht="15.75">
      <c r="A214" s="57" t="s">
        <v>599</v>
      </c>
      <c r="B214" s="58"/>
      <c r="C214" s="59"/>
      <c r="D214" s="60">
        <v>200</v>
      </c>
      <c r="E214" s="61">
        <v>128570</v>
      </c>
    </row>
    <row r="215" spans="1:5" ht="31.5">
      <c r="A215" s="57" t="s">
        <v>321</v>
      </c>
      <c r="B215" s="58"/>
      <c r="C215" s="59" t="s">
        <v>303</v>
      </c>
      <c r="D215" s="60"/>
      <c r="E215" s="61">
        <f>E216+E217</f>
        <v>394250</v>
      </c>
    </row>
    <row r="216" spans="1:5" s="39" customFormat="1" ht="47.25">
      <c r="A216" s="57" t="s">
        <v>597</v>
      </c>
      <c r="B216" s="58"/>
      <c r="C216" s="59"/>
      <c r="D216" s="60">
        <v>100</v>
      </c>
      <c r="E216" s="61">
        <v>387913</v>
      </c>
    </row>
    <row r="217" spans="1:5" s="39" customFormat="1" ht="15.75">
      <c r="A217" s="57" t="s">
        <v>599</v>
      </c>
      <c r="B217" s="58"/>
      <c r="C217" s="59"/>
      <c r="D217" s="60">
        <v>200</v>
      </c>
      <c r="E217" s="61">
        <v>6337</v>
      </c>
    </row>
    <row r="218" spans="1:5" ht="31.5">
      <c r="A218" s="57" t="s">
        <v>322</v>
      </c>
      <c r="B218" s="58"/>
      <c r="C218" s="59" t="s">
        <v>304</v>
      </c>
      <c r="D218" s="60"/>
      <c r="E218" s="61">
        <f>E219</f>
        <v>22337</v>
      </c>
    </row>
    <row r="219" spans="1:5" s="39" customFormat="1" ht="15.75">
      <c r="A219" s="57" t="s">
        <v>599</v>
      </c>
      <c r="B219" s="58"/>
      <c r="C219" s="59"/>
      <c r="D219" s="60">
        <v>200</v>
      </c>
      <c r="E219" s="61">
        <v>22337</v>
      </c>
    </row>
    <row r="220" spans="1:5" ht="15.75">
      <c r="A220" s="64" t="s">
        <v>593</v>
      </c>
      <c r="B220" s="64">
        <v>705</v>
      </c>
      <c r="C220" s="63"/>
      <c r="D220" s="63"/>
      <c r="E220" s="64">
        <f>E221+E226+E231+E242+E255</f>
        <v>83172670.25999999</v>
      </c>
    </row>
    <row r="221" spans="1:5" s="39" customFormat="1" ht="31.5">
      <c r="A221" s="47" t="s">
        <v>383</v>
      </c>
      <c r="B221" s="48"/>
      <c r="C221" s="73" t="s">
        <v>271</v>
      </c>
      <c r="D221" s="63"/>
      <c r="E221" s="64">
        <f>E222</f>
        <v>713252.46</v>
      </c>
    </row>
    <row r="222" spans="1:5" s="39" customFormat="1" ht="31.5">
      <c r="A222" s="52" t="s">
        <v>388</v>
      </c>
      <c r="B222" s="53"/>
      <c r="C222" s="74" t="s">
        <v>275</v>
      </c>
      <c r="D222" s="60"/>
      <c r="E222" s="61">
        <f>E223</f>
        <v>713252.46</v>
      </c>
    </row>
    <row r="223" spans="1:5" s="39" customFormat="1" ht="47.25">
      <c r="A223" s="52" t="s">
        <v>468</v>
      </c>
      <c r="B223" s="53"/>
      <c r="C223" s="74" t="s">
        <v>276</v>
      </c>
      <c r="D223" s="60"/>
      <c r="E223" s="61">
        <f>E224</f>
        <v>713252.46</v>
      </c>
    </row>
    <row r="224" spans="1:5" s="39" customFormat="1" ht="31.5">
      <c r="A224" s="57" t="s">
        <v>389</v>
      </c>
      <c r="B224" s="58"/>
      <c r="C224" s="72" t="s">
        <v>469</v>
      </c>
      <c r="D224" s="60"/>
      <c r="E224" s="61">
        <f>E225</f>
        <v>713252.46</v>
      </c>
    </row>
    <row r="225" spans="1:5" s="39" customFormat="1" ht="15.75">
      <c r="A225" s="57" t="s">
        <v>598</v>
      </c>
      <c r="B225" s="72"/>
      <c r="C225" s="59"/>
      <c r="D225" s="60">
        <v>800</v>
      </c>
      <c r="E225" s="61">
        <v>713252.46</v>
      </c>
    </row>
    <row r="226" spans="1:5" s="39" customFormat="1" ht="31.5">
      <c r="A226" s="47" t="s">
        <v>404</v>
      </c>
      <c r="B226" s="48"/>
      <c r="C226" s="73" t="s">
        <v>280</v>
      </c>
      <c r="D226" s="60"/>
      <c r="E226" s="61">
        <f>E227</f>
        <v>2549611.2000000002</v>
      </c>
    </row>
    <row r="227" spans="1:5" s="39" customFormat="1" ht="31.5">
      <c r="A227" s="52" t="s">
        <v>433</v>
      </c>
      <c r="B227" s="53"/>
      <c r="C227" s="74" t="s">
        <v>281</v>
      </c>
      <c r="D227" s="60"/>
      <c r="E227" s="61">
        <f>E228</f>
        <v>2549611.2000000002</v>
      </c>
    </row>
    <row r="228" spans="1:5" s="39" customFormat="1" ht="31.5">
      <c r="A228" s="52" t="s">
        <v>481</v>
      </c>
      <c r="B228" s="53"/>
      <c r="C228" s="74" t="s">
        <v>282</v>
      </c>
      <c r="D228" s="60"/>
      <c r="E228" s="61">
        <f>E229</f>
        <v>2549611.2000000002</v>
      </c>
    </row>
    <row r="229" spans="1:5" s="39" customFormat="1" ht="47.25">
      <c r="A229" s="57" t="s">
        <v>405</v>
      </c>
      <c r="B229" s="58"/>
      <c r="C229" s="72" t="s">
        <v>443</v>
      </c>
      <c r="D229" s="60"/>
      <c r="E229" s="61">
        <f>E230</f>
        <v>2549611.2000000002</v>
      </c>
    </row>
    <row r="230" spans="1:5" s="39" customFormat="1" ht="15.75">
      <c r="A230" s="57" t="s">
        <v>600</v>
      </c>
      <c r="B230" s="72"/>
      <c r="C230" s="59"/>
      <c r="D230" s="60">
        <v>500</v>
      </c>
      <c r="E230" s="61">
        <v>2549611.2000000002</v>
      </c>
    </row>
    <row r="231" spans="1:5" s="39" customFormat="1" ht="31.5" customHeight="1">
      <c r="A231" s="47" t="s">
        <v>614</v>
      </c>
      <c r="B231" s="48"/>
      <c r="C231" s="62" t="s">
        <v>296</v>
      </c>
      <c r="D231" s="63"/>
      <c r="E231" s="64">
        <f>E232</f>
        <v>3610000</v>
      </c>
    </row>
    <row r="232" spans="1:5" s="39" customFormat="1" ht="31.5">
      <c r="A232" s="52" t="s">
        <v>417</v>
      </c>
      <c r="B232" s="53"/>
      <c r="C232" s="54" t="s">
        <v>297</v>
      </c>
      <c r="D232" s="55"/>
      <c r="E232" s="56">
        <f>E233+E236+E239</f>
        <v>3610000</v>
      </c>
    </row>
    <row r="233" spans="1:5" s="39" customFormat="1" ht="15.75">
      <c r="A233" s="52" t="s">
        <v>69</v>
      </c>
      <c r="B233" s="53"/>
      <c r="C233" s="54" t="s">
        <v>298</v>
      </c>
      <c r="D233" s="55"/>
      <c r="E233" s="56">
        <f>E234</f>
        <v>210000</v>
      </c>
    </row>
    <row r="234" spans="1:5" s="39" customFormat="1" ht="31.5">
      <c r="A234" s="57" t="s">
        <v>317</v>
      </c>
      <c r="B234" s="58"/>
      <c r="C234" s="59" t="s">
        <v>492</v>
      </c>
      <c r="D234" s="60"/>
      <c r="E234" s="61">
        <f>E235</f>
        <v>210000</v>
      </c>
    </row>
    <row r="235" spans="1:5" s="39" customFormat="1" ht="15.75">
      <c r="A235" s="57" t="s">
        <v>600</v>
      </c>
      <c r="B235" s="58"/>
      <c r="C235" s="59"/>
      <c r="D235" s="60">
        <v>500</v>
      </c>
      <c r="E235" s="61">
        <v>210000</v>
      </c>
    </row>
    <row r="236" spans="1:5" s="39" customFormat="1" ht="15.75">
      <c r="A236" s="52" t="s">
        <v>70</v>
      </c>
      <c r="B236" s="53"/>
      <c r="C236" s="54" t="s">
        <v>493</v>
      </c>
      <c r="D236" s="55"/>
      <c r="E236" s="56">
        <f>E237</f>
        <v>700000</v>
      </c>
    </row>
    <row r="237" spans="1:5" s="39" customFormat="1" ht="15.75">
      <c r="A237" s="57" t="s">
        <v>318</v>
      </c>
      <c r="B237" s="58"/>
      <c r="C237" s="59" t="s">
        <v>502</v>
      </c>
      <c r="D237" s="60"/>
      <c r="E237" s="61">
        <f>E238</f>
        <v>700000</v>
      </c>
    </row>
    <row r="238" spans="1:5" s="39" customFormat="1" ht="15.75">
      <c r="A238" s="57" t="s">
        <v>599</v>
      </c>
      <c r="B238" s="58"/>
      <c r="C238" s="59"/>
      <c r="D238" s="60">
        <v>200</v>
      </c>
      <c r="E238" s="61">
        <v>700000</v>
      </c>
    </row>
    <row r="239" spans="1:5" s="39" customFormat="1" ht="15.75">
      <c r="A239" s="52" t="s">
        <v>537</v>
      </c>
      <c r="B239" s="53"/>
      <c r="C239" s="54" t="s">
        <v>495</v>
      </c>
      <c r="D239" s="55"/>
      <c r="E239" s="56">
        <f>E240</f>
        <v>2700000</v>
      </c>
    </row>
    <row r="240" spans="1:5" s="39" customFormat="1" ht="15.75">
      <c r="A240" s="57" t="s">
        <v>418</v>
      </c>
      <c r="B240" s="58"/>
      <c r="C240" s="59" t="s">
        <v>503</v>
      </c>
      <c r="D240" s="60"/>
      <c r="E240" s="61">
        <f>E241</f>
        <v>2700000</v>
      </c>
    </row>
    <row r="241" spans="1:5" s="39" customFormat="1" ht="15.75">
      <c r="A241" s="57" t="s">
        <v>598</v>
      </c>
      <c r="B241" s="58"/>
      <c r="C241" s="59"/>
      <c r="D241" s="60">
        <v>800</v>
      </c>
      <c r="E241" s="61">
        <v>2700000</v>
      </c>
    </row>
    <row r="242" spans="1:5" s="39" customFormat="1" ht="15.75">
      <c r="A242" s="47" t="s">
        <v>419</v>
      </c>
      <c r="B242" s="48"/>
      <c r="C242" s="62" t="s">
        <v>299</v>
      </c>
      <c r="D242" s="63"/>
      <c r="E242" s="64">
        <f>E243+E247+E249+E251+E253</f>
        <v>7256937</v>
      </c>
    </row>
    <row r="243" spans="1:5" s="39" customFormat="1" ht="15.75">
      <c r="A243" s="57" t="s">
        <v>302</v>
      </c>
      <c r="B243" s="58"/>
      <c r="C243" s="59" t="s">
        <v>436</v>
      </c>
      <c r="D243" s="60"/>
      <c r="E243" s="61">
        <f>E244+E245+E246</f>
        <v>5242000</v>
      </c>
    </row>
    <row r="244" spans="1:5" s="39" customFormat="1" ht="47.25">
      <c r="A244" s="57" t="s">
        <v>597</v>
      </c>
      <c r="B244" s="58"/>
      <c r="C244" s="59"/>
      <c r="D244" s="60">
        <v>100</v>
      </c>
      <c r="E244" s="61">
        <v>4690524</v>
      </c>
    </row>
    <row r="245" spans="1:5" s="39" customFormat="1" ht="15.75">
      <c r="A245" s="57" t="s">
        <v>599</v>
      </c>
      <c r="B245" s="58"/>
      <c r="C245" s="59"/>
      <c r="D245" s="60">
        <v>200</v>
      </c>
      <c r="E245" s="61">
        <v>544476</v>
      </c>
    </row>
    <row r="246" spans="1:5" s="39" customFormat="1" ht="15.75">
      <c r="A246" s="57" t="s">
        <v>598</v>
      </c>
      <c r="B246" s="58"/>
      <c r="C246" s="59"/>
      <c r="D246" s="60">
        <v>800</v>
      </c>
      <c r="E246" s="61">
        <v>7000</v>
      </c>
    </row>
    <row r="247" spans="1:5" s="39" customFormat="1" ht="15.75">
      <c r="A247" s="57" t="s">
        <v>420</v>
      </c>
      <c r="B247" s="58"/>
      <c r="C247" s="72" t="s">
        <v>438</v>
      </c>
      <c r="D247" s="60"/>
      <c r="E247" s="61">
        <f>E248</f>
        <v>1970000</v>
      </c>
    </row>
    <row r="248" spans="1:5" s="39" customFormat="1" ht="15.75">
      <c r="A248" s="57" t="s">
        <v>598</v>
      </c>
      <c r="B248" s="58"/>
      <c r="C248" s="59"/>
      <c r="D248" s="60">
        <v>800</v>
      </c>
      <c r="E248" s="61">
        <v>1970000</v>
      </c>
    </row>
    <row r="249" spans="1:5" s="39" customFormat="1" ht="31.5">
      <c r="A249" s="57" t="s">
        <v>675</v>
      </c>
      <c r="B249" s="58"/>
      <c r="C249" s="59" t="s">
        <v>672</v>
      </c>
      <c r="D249" s="60"/>
      <c r="E249" s="61">
        <f>E250</f>
        <v>14979</v>
      </c>
    </row>
    <row r="250" spans="1:5" s="39" customFormat="1" ht="15.75">
      <c r="A250" s="57" t="s">
        <v>676</v>
      </c>
      <c r="B250" s="58"/>
      <c r="C250" s="59"/>
      <c r="D250" s="60">
        <v>200</v>
      </c>
      <c r="E250" s="61">
        <v>14979</v>
      </c>
    </row>
    <row r="251" spans="1:5" s="39" customFormat="1" ht="31.5">
      <c r="A251" s="57" t="s">
        <v>677</v>
      </c>
      <c r="B251" s="58"/>
      <c r="C251" s="59" t="s">
        <v>673</v>
      </c>
      <c r="D251" s="60"/>
      <c r="E251" s="61">
        <f>E252</f>
        <v>14979</v>
      </c>
    </row>
    <row r="252" spans="1:5" s="39" customFormat="1" ht="15.75">
      <c r="A252" s="57" t="s">
        <v>676</v>
      </c>
      <c r="B252" s="58"/>
      <c r="C252" s="59"/>
      <c r="D252" s="60">
        <v>200</v>
      </c>
      <c r="E252" s="61">
        <v>14979</v>
      </c>
    </row>
    <row r="253" spans="1:5" s="39" customFormat="1" ht="31.5">
      <c r="A253" s="57" t="s">
        <v>678</v>
      </c>
      <c r="B253" s="58"/>
      <c r="C253" s="59" t="s">
        <v>674</v>
      </c>
      <c r="D253" s="60"/>
      <c r="E253" s="61">
        <f>E254</f>
        <v>14979</v>
      </c>
    </row>
    <row r="254" spans="1:5" s="39" customFormat="1" ht="15.75">
      <c r="A254" s="57" t="s">
        <v>676</v>
      </c>
      <c r="B254" s="58"/>
      <c r="C254" s="59"/>
      <c r="D254" s="60">
        <v>200</v>
      </c>
      <c r="E254" s="61">
        <v>14979</v>
      </c>
    </row>
    <row r="255" spans="1:5" ht="15.75">
      <c r="A255" s="47" t="s">
        <v>323</v>
      </c>
      <c r="B255" s="48"/>
      <c r="C255" s="62" t="s">
        <v>439</v>
      </c>
      <c r="D255" s="63"/>
      <c r="E255" s="64">
        <f>E256+E258+E262+E260+E264+E266</f>
        <v>69042869.599999994</v>
      </c>
    </row>
    <row r="256" spans="1:5" s="39" customFormat="1" ht="31.5">
      <c r="A256" s="57" t="s">
        <v>422</v>
      </c>
      <c r="B256" s="58"/>
      <c r="C256" s="59" t="s">
        <v>440</v>
      </c>
      <c r="D256" s="60"/>
      <c r="E256" s="61">
        <f>E257</f>
        <v>142112</v>
      </c>
    </row>
    <row r="257" spans="1:5" s="39" customFormat="1" ht="15.75">
      <c r="A257" s="57" t="s">
        <v>600</v>
      </c>
      <c r="B257" s="58"/>
      <c r="C257" s="59"/>
      <c r="D257" s="60">
        <v>500</v>
      </c>
      <c r="E257" s="61">
        <f>109200+32912</f>
        <v>142112</v>
      </c>
    </row>
    <row r="258" spans="1:5" ht="15.75">
      <c r="A258" s="57" t="s">
        <v>377</v>
      </c>
      <c r="B258" s="58"/>
      <c r="C258" s="59" t="s">
        <v>591</v>
      </c>
      <c r="D258" s="60"/>
      <c r="E258" s="61">
        <f>E259</f>
        <v>1900000</v>
      </c>
    </row>
    <row r="259" spans="1:5" s="39" customFormat="1" ht="15.75">
      <c r="A259" s="57" t="s">
        <v>600</v>
      </c>
      <c r="B259" s="58"/>
      <c r="C259" s="59"/>
      <c r="D259" s="60">
        <v>500</v>
      </c>
      <c r="E259" s="61">
        <v>1900000</v>
      </c>
    </row>
    <row r="260" spans="1:5" s="39" customFormat="1" ht="15.75">
      <c r="A260" s="90" t="s">
        <v>680</v>
      </c>
      <c r="B260" s="58"/>
      <c r="C260" s="59" t="s">
        <v>679</v>
      </c>
      <c r="D260" s="60"/>
      <c r="E260" s="61">
        <f>E261</f>
        <v>8700394.5999999996</v>
      </c>
    </row>
    <row r="261" spans="1:5" s="39" customFormat="1" ht="15.75">
      <c r="A261" s="88" t="s">
        <v>681</v>
      </c>
      <c r="B261" s="58"/>
      <c r="C261" s="59"/>
      <c r="D261" s="60">
        <v>500</v>
      </c>
      <c r="E261" s="61">
        <v>8700394.5999999996</v>
      </c>
    </row>
    <row r="262" spans="1:5" ht="15.75">
      <c r="A262" s="57" t="s">
        <v>324</v>
      </c>
      <c r="B262" s="58"/>
      <c r="C262" s="59" t="s">
        <v>441</v>
      </c>
      <c r="D262" s="60"/>
      <c r="E262" s="61">
        <f>E263</f>
        <v>54480000</v>
      </c>
    </row>
    <row r="263" spans="1:5" s="39" customFormat="1" ht="15.75">
      <c r="A263" s="57" t="s">
        <v>600</v>
      </c>
      <c r="B263" s="58"/>
      <c r="C263" s="59"/>
      <c r="D263" s="60">
        <v>500</v>
      </c>
      <c r="E263" s="61">
        <v>54480000</v>
      </c>
    </row>
    <row r="264" spans="1:5" s="39" customFormat="1" ht="15.75">
      <c r="A264" s="90" t="s">
        <v>560</v>
      </c>
      <c r="B264" s="58"/>
      <c r="C264" s="59" t="s">
        <v>682</v>
      </c>
      <c r="D264" s="60"/>
      <c r="E264" s="61">
        <f>E265</f>
        <v>73363</v>
      </c>
    </row>
    <row r="265" spans="1:5" s="39" customFormat="1" ht="15.75">
      <c r="A265" s="88" t="s">
        <v>681</v>
      </c>
      <c r="B265" s="58"/>
      <c r="C265" s="59"/>
      <c r="D265" s="60">
        <v>500</v>
      </c>
      <c r="E265" s="61">
        <v>73363</v>
      </c>
    </row>
    <row r="266" spans="1:5" s="39" customFormat="1" ht="31.5">
      <c r="A266" s="90" t="s">
        <v>684</v>
      </c>
      <c r="B266" s="58"/>
      <c r="C266" s="59" t="s">
        <v>683</v>
      </c>
      <c r="D266" s="60"/>
      <c r="E266" s="61">
        <f>E267</f>
        <v>3747000</v>
      </c>
    </row>
    <row r="267" spans="1:5" s="39" customFormat="1" ht="15.75">
      <c r="A267" s="88" t="s">
        <v>681</v>
      </c>
      <c r="B267" s="58"/>
      <c r="C267" s="59"/>
      <c r="D267" s="60">
        <v>500</v>
      </c>
      <c r="E267" s="61">
        <v>3747000</v>
      </c>
    </row>
    <row r="268" spans="1:5" ht="15.75">
      <c r="A268" s="64" t="s">
        <v>594</v>
      </c>
      <c r="B268" s="64">
        <v>710</v>
      </c>
      <c r="C268" s="63"/>
      <c r="D268" s="63"/>
      <c r="E268" s="64">
        <f>E269+E334</f>
        <v>106513798</v>
      </c>
    </row>
    <row r="269" spans="1:5" ht="31.5">
      <c r="A269" s="47" t="s">
        <v>348</v>
      </c>
      <c r="B269" s="48"/>
      <c r="C269" s="62" t="s">
        <v>237</v>
      </c>
      <c r="D269" s="63"/>
      <c r="E269" s="64">
        <f>E270+E324+E330</f>
        <v>106513598</v>
      </c>
    </row>
    <row r="270" spans="1:5" ht="31.5">
      <c r="A270" s="52" t="s">
        <v>349</v>
      </c>
      <c r="B270" s="53"/>
      <c r="C270" s="54" t="s">
        <v>238</v>
      </c>
      <c r="D270" s="55"/>
      <c r="E270" s="56">
        <f>E271+E313+E316+E320</f>
        <v>106504820</v>
      </c>
    </row>
    <row r="271" spans="1:5" ht="31.5">
      <c r="A271" s="52" t="s">
        <v>519</v>
      </c>
      <c r="B271" s="53"/>
      <c r="C271" s="54" t="s">
        <v>239</v>
      </c>
      <c r="D271" s="55"/>
      <c r="E271" s="56">
        <f>E277+E280+E283+E286+E288+E291+E294+E297+E300+E303+E306+E310+E275+E272</f>
        <v>64362900</v>
      </c>
    </row>
    <row r="272" spans="1:5" s="39" customFormat="1" ht="47.25">
      <c r="A272" s="57" t="s">
        <v>550</v>
      </c>
      <c r="B272" s="58"/>
      <c r="C272" s="59" t="s">
        <v>582</v>
      </c>
      <c r="D272" s="60"/>
      <c r="E272" s="61">
        <f>E274+E273</f>
        <v>6550000</v>
      </c>
    </row>
    <row r="273" spans="1:5" s="39" customFormat="1" ht="15.75">
      <c r="A273" s="57" t="s">
        <v>599</v>
      </c>
      <c r="B273" s="58"/>
      <c r="C273" s="59"/>
      <c r="D273" s="60">
        <v>200</v>
      </c>
      <c r="E273" s="61">
        <v>110000</v>
      </c>
    </row>
    <row r="274" spans="1:5" s="39" customFormat="1" ht="15.75">
      <c r="A274" s="57" t="s">
        <v>601</v>
      </c>
      <c r="B274" s="58"/>
      <c r="C274" s="59"/>
      <c r="D274" s="60">
        <v>300</v>
      </c>
      <c r="E274" s="61">
        <f>5429000+1011000</f>
        <v>6440000</v>
      </c>
    </row>
    <row r="275" spans="1:5" s="39" customFormat="1" ht="47.25">
      <c r="A275" s="57" t="s">
        <v>691</v>
      </c>
      <c r="B275" s="53"/>
      <c r="C275" s="59" t="s">
        <v>692</v>
      </c>
      <c r="D275" s="55"/>
      <c r="E275" s="56">
        <f>E276</f>
        <v>3160000</v>
      </c>
    </row>
    <row r="276" spans="1:5" s="39" customFormat="1" ht="15.75">
      <c r="A276" s="52"/>
      <c r="B276" s="53"/>
      <c r="C276" s="54"/>
      <c r="D276" s="55">
        <v>300</v>
      </c>
      <c r="E276" s="56">
        <v>3160000</v>
      </c>
    </row>
    <row r="277" spans="1:5" ht="31.5">
      <c r="A277" s="57" t="s">
        <v>350</v>
      </c>
      <c r="B277" s="58"/>
      <c r="C277" s="59" t="s">
        <v>570</v>
      </c>
      <c r="D277" s="60"/>
      <c r="E277" s="61">
        <f>E278+E279</f>
        <v>85000</v>
      </c>
    </row>
    <row r="278" spans="1:5" s="39" customFormat="1" ht="15.75">
      <c r="A278" s="57" t="s">
        <v>599</v>
      </c>
      <c r="B278" s="58"/>
      <c r="C278" s="59"/>
      <c r="D278" s="60">
        <v>200</v>
      </c>
      <c r="E278" s="61">
        <v>1000</v>
      </c>
    </row>
    <row r="279" spans="1:5" s="39" customFormat="1" ht="15.75">
      <c r="A279" s="57" t="s">
        <v>601</v>
      </c>
      <c r="B279" s="58"/>
      <c r="C279" s="59"/>
      <c r="D279" s="60">
        <v>300</v>
      </c>
      <c r="E279" s="61">
        <f>69700+14300</f>
        <v>84000</v>
      </c>
    </row>
    <row r="280" spans="1:5" ht="47.25">
      <c r="A280" s="57" t="s">
        <v>305</v>
      </c>
      <c r="B280" s="58"/>
      <c r="C280" s="59" t="s">
        <v>571</v>
      </c>
      <c r="D280" s="60"/>
      <c r="E280" s="61">
        <f>E281+E282</f>
        <v>1934100</v>
      </c>
    </row>
    <row r="281" spans="1:5" s="39" customFormat="1" ht="15.75">
      <c r="A281" s="57" t="s">
        <v>599</v>
      </c>
      <c r="B281" s="58"/>
      <c r="C281" s="59"/>
      <c r="D281" s="60">
        <v>200</v>
      </c>
      <c r="E281" s="61">
        <v>28658</v>
      </c>
    </row>
    <row r="282" spans="1:5" s="39" customFormat="1" ht="15.75">
      <c r="A282" s="57" t="s">
        <v>601</v>
      </c>
      <c r="B282" s="58"/>
      <c r="C282" s="59"/>
      <c r="D282" s="60">
        <v>300</v>
      </c>
      <c r="E282" s="61">
        <v>1905442</v>
      </c>
    </row>
    <row r="283" spans="1:5" ht="31.5">
      <c r="A283" s="57" t="s">
        <v>351</v>
      </c>
      <c r="B283" s="58"/>
      <c r="C283" s="59" t="s">
        <v>572</v>
      </c>
      <c r="D283" s="60"/>
      <c r="E283" s="61">
        <f>E284+E285</f>
        <v>8704000</v>
      </c>
    </row>
    <row r="284" spans="1:5" s="39" customFormat="1" ht="15.75">
      <c r="A284" s="57" t="s">
        <v>599</v>
      </c>
      <c r="B284" s="58"/>
      <c r="C284" s="59"/>
      <c r="D284" s="60">
        <v>200</v>
      </c>
      <c r="E284" s="61">
        <v>142000</v>
      </c>
    </row>
    <row r="285" spans="1:5" s="39" customFormat="1" ht="15.75">
      <c r="A285" s="57" t="s">
        <v>601</v>
      </c>
      <c r="B285" s="58"/>
      <c r="C285" s="59"/>
      <c r="D285" s="60">
        <v>300</v>
      </c>
      <c r="E285" s="61">
        <f>9088000-526000</f>
        <v>8562000</v>
      </c>
    </row>
    <row r="286" spans="1:5" ht="63">
      <c r="A286" s="57" t="s">
        <v>352</v>
      </c>
      <c r="B286" s="58"/>
      <c r="C286" s="59" t="s">
        <v>573</v>
      </c>
      <c r="D286" s="60"/>
      <c r="E286" s="61">
        <f>E287</f>
        <v>150000</v>
      </c>
    </row>
    <row r="287" spans="1:5" s="39" customFormat="1" ht="15.75">
      <c r="A287" s="57" t="s">
        <v>601</v>
      </c>
      <c r="B287" s="58"/>
      <c r="C287" s="59"/>
      <c r="D287" s="60">
        <v>300</v>
      </c>
      <c r="E287" s="61">
        <f>149000+1000</f>
        <v>150000</v>
      </c>
    </row>
    <row r="288" spans="1:5" ht="63">
      <c r="A288" s="57" t="s">
        <v>561</v>
      </c>
      <c r="B288" s="58"/>
      <c r="C288" s="59" t="s">
        <v>574</v>
      </c>
      <c r="D288" s="60"/>
      <c r="E288" s="61">
        <f>E289+E290</f>
        <v>3759000</v>
      </c>
    </row>
    <row r="289" spans="1:5" s="39" customFormat="1" ht="15.75">
      <c r="A289" s="57" t="s">
        <v>599</v>
      </c>
      <c r="B289" s="58"/>
      <c r="C289" s="59"/>
      <c r="D289" s="60">
        <v>200</v>
      </c>
      <c r="E289" s="61">
        <v>17000</v>
      </c>
    </row>
    <row r="290" spans="1:5" s="39" customFormat="1" ht="15.75">
      <c r="A290" s="57" t="s">
        <v>601</v>
      </c>
      <c r="B290" s="58"/>
      <c r="C290" s="59"/>
      <c r="D290" s="60">
        <v>300</v>
      </c>
      <c r="E290" s="61">
        <f>4090000-348000</f>
        <v>3742000</v>
      </c>
    </row>
    <row r="291" spans="1:5" ht="47.25">
      <c r="A291" s="57" t="s">
        <v>562</v>
      </c>
      <c r="B291" s="58"/>
      <c r="C291" s="59" t="s">
        <v>576</v>
      </c>
      <c r="D291" s="60"/>
      <c r="E291" s="61">
        <f>E292+E293</f>
        <v>480000</v>
      </c>
    </row>
    <row r="292" spans="1:5" s="39" customFormat="1" ht="15.75">
      <c r="A292" s="57" t="s">
        <v>599</v>
      </c>
      <c r="B292" s="58"/>
      <c r="C292" s="59"/>
      <c r="D292" s="60">
        <v>200</v>
      </c>
      <c r="E292" s="61">
        <v>6000</v>
      </c>
    </row>
    <row r="293" spans="1:5" s="39" customFormat="1" ht="15.75">
      <c r="A293" s="57" t="s">
        <v>601</v>
      </c>
      <c r="B293" s="58"/>
      <c r="C293" s="59"/>
      <c r="D293" s="60">
        <v>300</v>
      </c>
      <c r="E293" s="61">
        <f>460000+14000</f>
        <v>474000</v>
      </c>
    </row>
    <row r="294" spans="1:5" ht="31.5">
      <c r="A294" s="57" t="s">
        <v>353</v>
      </c>
      <c r="B294" s="58"/>
      <c r="C294" s="59" t="s">
        <v>575</v>
      </c>
      <c r="D294" s="60"/>
      <c r="E294" s="61">
        <f>E295+E296</f>
        <v>3072000</v>
      </c>
    </row>
    <row r="295" spans="1:5" s="39" customFormat="1" ht="15.75">
      <c r="A295" s="57" t="s">
        <v>599</v>
      </c>
      <c r="B295" s="58"/>
      <c r="C295" s="59"/>
      <c r="D295" s="60">
        <v>200</v>
      </c>
      <c r="E295" s="61">
        <v>46000</v>
      </c>
    </row>
    <row r="296" spans="1:5" s="39" customFormat="1" ht="15.75">
      <c r="A296" s="57" t="s">
        <v>601</v>
      </c>
      <c r="B296" s="58"/>
      <c r="C296" s="59"/>
      <c r="D296" s="60">
        <v>300</v>
      </c>
      <c r="E296" s="61">
        <v>3026000</v>
      </c>
    </row>
    <row r="297" spans="1:5" ht="31.5">
      <c r="A297" s="57" t="s">
        <v>563</v>
      </c>
      <c r="B297" s="58"/>
      <c r="C297" s="59" t="s">
        <v>577</v>
      </c>
      <c r="D297" s="60"/>
      <c r="E297" s="61">
        <f>E298+E299</f>
        <v>6050000</v>
      </c>
    </row>
    <row r="298" spans="1:5" s="39" customFormat="1" ht="15.75">
      <c r="A298" s="57" t="s">
        <v>599</v>
      </c>
      <c r="B298" s="58"/>
      <c r="C298" s="59"/>
      <c r="D298" s="60">
        <v>200</v>
      </c>
      <c r="E298" s="61">
        <v>120000</v>
      </c>
    </row>
    <row r="299" spans="1:5" s="39" customFormat="1" ht="15.75">
      <c r="A299" s="57" t="s">
        <v>601</v>
      </c>
      <c r="B299" s="58"/>
      <c r="C299" s="59"/>
      <c r="D299" s="60">
        <v>300</v>
      </c>
      <c r="E299" s="61">
        <v>5930000</v>
      </c>
    </row>
    <row r="300" spans="1:5" ht="47.25">
      <c r="A300" s="57" t="s">
        <v>354</v>
      </c>
      <c r="B300" s="58"/>
      <c r="C300" s="59" t="s">
        <v>578</v>
      </c>
      <c r="D300" s="60"/>
      <c r="E300" s="61">
        <f>E301+E302</f>
        <v>15879000</v>
      </c>
    </row>
    <row r="301" spans="1:5" s="39" customFormat="1" ht="15.75">
      <c r="A301" s="57" t="s">
        <v>599</v>
      </c>
      <c r="B301" s="58"/>
      <c r="C301" s="59"/>
      <c r="D301" s="60">
        <v>200</v>
      </c>
      <c r="E301" s="61">
        <v>286000</v>
      </c>
    </row>
    <row r="302" spans="1:5" s="39" customFormat="1" ht="15.75">
      <c r="A302" s="57" t="s">
        <v>601</v>
      </c>
      <c r="B302" s="58"/>
      <c r="C302" s="59"/>
      <c r="D302" s="60">
        <v>300</v>
      </c>
      <c r="E302" s="61">
        <v>15593000</v>
      </c>
    </row>
    <row r="303" spans="1:5" ht="15.75">
      <c r="A303" s="57" t="s">
        <v>356</v>
      </c>
      <c r="B303" s="58"/>
      <c r="C303" s="59" t="s">
        <v>579</v>
      </c>
      <c r="D303" s="60"/>
      <c r="E303" s="61">
        <f>E304+E305</f>
        <v>3200000</v>
      </c>
    </row>
    <row r="304" spans="1:5" s="39" customFormat="1" ht="15.75">
      <c r="A304" s="57" t="s">
        <v>599</v>
      </c>
      <c r="B304" s="58"/>
      <c r="C304" s="59"/>
      <c r="D304" s="60">
        <v>200</v>
      </c>
      <c r="E304" s="61">
        <v>52700</v>
      </c>
    </row>
    <row r="305" spans="1:5" s="39" customFormat="1" ht="15.75">
      <c r="A305" s="57" t="s">
        <v>601</v>
      </c>
      <c r="B305" s="58"/>
      <c r="C305" s="59"/>
      <c r="D305" s="60">
        <v>300</v>
      </c>
      <c r="E305" s="61">
        <v>3147300</v>
      </c>
    </row>
    <row r="306" spans="1:5" ht="31.5">
      <c r="A306" s="57" t="s">
        <v>240</v>
      </c>
      <c r="B306" s="58"/>
      <c r="C306" s="59" t="s">
        <v>580</v>
      </c>
      <c r="D306" s="60"/>
      <c r="E306" s="61">
        <f>E307+E308+E309</f>
        <v>4939800</v>
      </c>
    </row>
    <row r="307" spans="1:5" s="39" customFormat="1" ht="47.25">
      <c r="A307" s="57" t="s">
        <v>597</v>
      </c>
      <c r="B307" s="58"/>
      <c r="C307" s="59"/>
      <c r="D307" s="60">
        <v>100</v>
      </c>
      <c r="E307" s="61">
        <v>4138560</v>
      </c>
    </row>
    <row r="308" spans="1:5" s="39" customFormat="1" ht="15.75">
      <c r="A308" s="57" t="s">
        <v>599</v>
      </c>
      <c r="B308" s="58"/>
      <c r="C308" s="59"/>
      <c r="D308" s="60">
        <v>200</v>
      </c>
      <c r="E308" s="61">
        <v>795242</v>
      </c>
    </row>
    <row r="309" spans="1:5" s="39" customFormat="1" ht="15.75">
      <c r="A309" s="57" t="s">
        <v>598</v>
      </c>
      <c r="B309" s="58"/>
      <c r="C309" s="59"/>
      <c r="D309" s="60">
        <v>800</v>
      </c>
      <c r="E309" s="61">
        <v>5998</v>
      </c>
    </row>
    <row r="310" spans="1:5" ht="31.5">
      <c r="A310" s="57" t="s">
        <v>357</v>
      </c>
      <c r="B310" s="58"/>
      <c r="C310" s="59" t="s">
        <v>581</v>
      </c>
      <c r="D310" s="60"/>
      <c r="E310" s="61">
        <f>E311+E312</f>
        <v>6400000</v>
      </c>
    </row>
    <row r="311" spans="1:5" s="39" customFormat="1" ht="15.75">
      <c r="A311" s="57" t="s">
        <v>599</v>
      </c>
      <c r="B311" s="58"/>
      <c r="C311" s="59"/>
      <c r="D311" s="60">
        <v>200</v>
      </c>
      <c r="E311" s="61">
        <v>35000</v>
      </c>
    </row>
    <row r="312" spans="1:5" s="39" customFormat="1" ht="15.75">
      <c r="A312" s="57" t="s">
        <v>601</v>
      </c>
      <c r="B312" s="58"/>
      <c r="C312" s="59"/>
      <c r="D312" s="60">
        <v>300</v>
      </c>
      <c r="E312" s="61">
        <v>6365000</v>
      </c>
    </row>
    <row r="313" spans="1:5" ht="31.5">
      <c r="A313" s="52" t="s">
        <v>521</v>
      </c>
      <c r="B313" s="53"/>
      <c r="C313" s="54" t="s">
        <v>520</v>
      </c>
      <c r="D313" s="55"/>
      <c r="E313" s="56">
        <f>E314</f>
        <v>38491468</v>
      </c>
    </row>
    <row r="314" spans="1:5" ht="63">
      <c r="A314" s="57" t="s">
        <v>355</v>
      </c>
      <c r="B314" s="58"/>
      <c r="C314" s="59" t="s">
        <v>564</v>
      </c>
      <c r="D314" s="60"/>
      <c r="E314" s="61">
        <f>E315</f>
        <v>38491468</v>
      </c>
    </row>
    <row r="315" spans="1:5" s="39" customFormat="1" ht="31.5">
      <c r="A315" s="57" t="s">
        <v>596</v>
      </c>
      <c r="B315" s="58"/>
      <c r="C315" s="59"/>
      <c r="D315" s="60">
        <v>600</v>
      </c>
      <c r="E315" s="61">
        <v>38491468</v>
      </c>
    </row>
    <row r="316" spans="1:5" ht="31.5">
      <c r="A316" s="52" t="s">
        <v>523</v>
      </c>
      <c r="B316" s="53"/>
      <c r="C316" s="54" t="s">
        <v>522</v>
      </c>
      <c r="D316" s="55"/>
      <c r="E316" s="56">
        <f>E317</f>
        <v>2045452</v>
      </c>
    </row>
    <row r="317" spans="1:5" ht="15.75">
      <c r="A317" s="57" t="s">
        <v>306</v>
      </c>
      <c r="B317" s="58"/>
      <c r="C317" s="59" t="s">
        <v>569</v>
      </c>
      <c r="D317" s="60"/>
      <c r="E317" s="61">
        <f>E318+E319</f>
        <v>2045452</v>
      </c>
    </row>
    <row r="318" spans="1:5" s="39" customFormat="1" ht="15.75">
      <c r="A318" s="57" t="s">
        <v>599</v>
      </c>
      <c r="B318" s="58"/>
      <c r="C318" s="59"/>
      <c r="D318" s="60">
        <v>200</v>
      </c>
      <c r="E318" s="61">
        <v>57252</v>
      </c>
    </row>
    <row r="319" spans="1:5" s="39" customFormat="1" ht="15.75">
      <c r="A319" s="57" t="s">
        <v>601</v>
      </c>
      <c r="B319" s="58"/>
      <c r="C319" s="59"/>
      <c r="D319" s="60">
        <v>300</v>
      </c>
      <c r="E319" s="61">
        <v>1988200</v>
      </c>
    </row>
    <row r="320" spans="1:5" ht="31.5">
      <c r="A320" s="52" t="s">
        <v>526</v>
      </c>
      <c r="B320" s="53"/>
      <c r="C320" s="54" t="s">
        <v>525</v>
      </c>
      <c r="D320" s="55"/>
      <c r="E320" s="56">
        <f>E321</f>
        <v>1605000</v>
      </c>
    </row>
    <row r="321" spans="1:5" ht="15.75">
      <c r="A321" s="52" t="s">
        <v>565</v>
      </c>
      <c r="B321" s="53"/>
      <c r="C321" s="54" t="s">
        <v>566</v>
      </c>
      <c r="D321" s="55"/>
      <c r="E321" s="56">
        <f>E322+E323</f>
        <v>1605000</v>
      </c>
    </row>
    <row r="322" spans="1:5" s="39" customFormat="1" ht="15.75">
      <c r="A322" s="57" t="s">
        <v>599</v>
      </c>
      <c r="B322" s="58"/>
      <c r="C322" s="59"/>
      <c r="D322" s="60">
        <v>200</v>
      </c>
      <c r="E322" s="56">
        <v>24000</v>
      </c>
    </row>
    <row r="323" spans="1:5" s="39" customFormat="1" ht="15.75">
      <c r="A323" s="57" t="s">
        <v>601</v>
      </c>
      <c r="B323" s="58"/>
      <c r="C323" s="59"/>
      <c r="D323" s="60">
        <v>300</v>
      </c>
      <c r="E323" s="56">
        <v>1581000</v>
      </c>
    </row>
    <row r="324" spans="1:5" ht="15.75">
      <c r="A324" s="52" t="s">
        <v>358</v>
      </c>
      <c r="B324" s="53"/>
      <c r="C324" s="54" t="s">
        <v>241</v>
      </c>
      <c r="D324" s="55"/>
      <c r="E324" s="56">
        <f>E325</f>
        <v>3778</v>
      </c>
    </row>
    <row r="325" spans="1:5" ht="15.75">
      <c r="A325" s="52" t="s">
        <v>551</v>
      </c>
      <c r="B325" s="53"/>
      <c r="C325" s="54" t="s">
        <v>242</v>
      </c>
      <c r="D325" s="55"/>
      <c r="E325" s="56">
        <f>E326+E328</f>
        <v>3778</v>
      </c>
    </row>
    <row r="326" spans="1:5" ht="31.5">
      <c r="A326" s="57" t="s">
        <v>622</v>
      </c>
      <c r="B326" s="58"/>
      <c r="C326" s="59" t="s">
        <v>623</v>
      </c>
      <c r="D326" s="60"/>
      <c r="E326" s="61">
        <f>E327</f>
        <v>378</v>
      </c>
    </row>
    <row r="327" spans="1:5" s="39" customFormat="1" ht="15.75">
      <c r="A327" s="57" t="s">
        <v>599</v>
      </c>
      <c r="B327" s="58"/>
      <c r="C327" s="59"/>
      <c r="D327" s="60">
        <v>200</v>
      </c>
      <c r="E327" s="61">
        <v>378</v>
      </c>
    </row>
    <row r="328" spans="1:5" ht="31.5">
      <c r="A328" s="57" t="s">
        <v>360</v>
      </c>
      <c r="B328" s="58"/>
      <c r="C328" s="59" t="s">
        <v>243</v>
      </c>
      <c r="D328" s="60"/>
      <c r="E328" s="61">
        <f>E329</f>
        <v>3400</v>
      </c>
    </row>
    <row r="329" spans="1:5" s="39" customFormat="1" ht="15.75">
      <c r="A329" s="57" t="s">
        <v>599</v>
      </c>
      <c r="B329" s="58"/>
      <c r="C329" s="59"/>
      <c r="D329" s="60">
        <v>200</v>
      </c>
      <c r="E329" s="61">
        <v>3400</v>
      </c>
    </row>
    <row r="330" spans="1:5" s="39" customFormat="1" ht="30">
      <c r="A330" s="87" t="s">
        <v>688</v>
      </c>
      <c r="B330" s="53"/>
      <c r="C330" s="54" t="s">
        <v>685</v>
      </c>
      <c r="D330" s="55"/>
      <c r="E330" s="56">
        <f>E331</f>
        <v>5000</v>
      </c>
    </row>
    <row r="331" spans="1:5" s="39" customFormat="1" ht="15.75">
      <c r="A331" s="87" t="s">
        <v>689</v>
      </c>
      <c r="B331" s="53"/>
      <c r="C331" s="54" t="s">
        <v>686</v>
      </c>
      <c r="D331" s="55"/>
      <c r="E331" s="56">
        <f>E332</f>
        <v>5000</v>
      </c>
    </row>
    <row r="332" spans="1:5" s="39" customFormat="1" ht="15.75">
      <c r="A332" s="88" t="s">
        <v>690</v>
      </c>
      <c r="B332" s="58"/>
      <c r="C332" s="59" t="s">
        <v>687</v>
      </c>
      <c r="D332" s="60"/>
      <c r="E332" s="61">
        <f>E333</f>
        <v>5000</v>
      </c>
    </row>
    <row r="333" spans="1:5" s="39" customFormat="1" ht="15.75">
      <c r="A333" s="88" t="s">
        <v>676</v>
      </c>
      <c r="B333" s="58"/>
      <c r="C333" s="59"/>
      <c r="D333" s="60">
        <v>200</v>
      </c>
      <c r="E333" s="61">
        <v>5000</v>
      </c>
    </row>
    <row r="334" spans="1:5" s="39" customFormat="1" ht="31.5">
      <c r="A334" s="47" t="s">
        <v>404</v>
      </c>
      <c r="B334" s="48"/>
      <c r="C334" s="62" t="s">
        <v>280</v>
      </c>
      <c r="D334" s="63"/>
      <c r="E334" s="64">
        <f>E335</f>
        <v>200</v>
      </c>
    </row>
    <row r="335" spans="1:5" ht="47.25">
      <c r="A335" s="52" t="s">
        <v>406</v>
      </c>
      <c r="B335" s="53"/>
      <c r="C335" s="54" t="s">
        <v>283</v>
      </c>
      <c r="D335" s="55"/>
      <c r="E335" s="56">
        <f>E336</f>
        <v>200</v>
      </c>
    </row>
    <row r="336" spans="1:5" ht="31.5">
      <c r="A336" s="52" t="s">
        <v>505</v>
      </c>
      <c r="B336" s="53"/>
      <c r="C336" s="54" t="s">
        <v>285</v>
      </c>
      <c r="D336" s="55"/>
      <c r="E336" s="56">
        <f>E337</f>
        <v>200</v>
      </c>
    </row>
    <row r="337" spans="1:5" ht="31.5">
      <c r="A337" s="57" t="s">
        <v>407</v>
      </c>
      <c r="B337" s="58"/>
      <c r="C337" s="59" t="s">
        <v>506</v>
      </c>
      <c r="D337" s="60"/>
      <c r="E337" s="61">
        <f>E338</f>
        <v>200</v>
      </c>
    </row>
    <row r="338" spans="1:5" s="39" customFormat="1" ht="15.75">
      <c r="A338" s="57" t="s">
        <v>598</v>
      </c>
      <c r="B338" s="58"/>
      <c r="C338" s="59"/>
      <c r="D338" s="60">
        <v>800</v>
      </c>
      <c r="E338" s="61">
        <v>200</v>
      </c>
    </row>
    <row r="339" spans="1:5" ht="15.75">
      <c r="A339" s="64" t="s">
        <v>595</v>
      </c>
      <c r="B339" s="64">
        <v>718</v>
      </c>
      <c r="C339" s="63"/>
      <c r="D339" s="63"/>
      <c r="E339" s="64">
        <f>E340+E385+E405+E412+E417+E422</f>
        <v>154572582</v>
      </c>
    </row>
    <row r="340" spans="1:5" ht="31.5">
      <c r="A340" s="47" t="s">
        <v>328</v>
      </c>
      <c r="B340" s="48"/>
      <c r="C340" s="49" t="s">
        <v>222</v>
      </c>
      <c r="D340" s="75"/>
      <c r="E340" s="51">
        <f>E341</f>
        <v>150720085</v>
      </c>
    </row>
    <row r="341" spans="1:5" ht="31.5">
      <c r="A341" s="52" t="s">
        <v>329</v>
      </c>
      <c r="B341" s="53"/>
      <c r="C341" s="54" t="s">
        <v>223</v>
      </c>
      <c r="D341" s="55"/>
      <c r="E341" s="56">
        <f>E342+E345+E374+E377+E380</f>
        <v>150720085</v>
      </c>
    </row>
    <row r="342" spans="1:5" ht="31.5">
      <c r="A342" s="52" t="s">
        <v>447</v>
      </c>
      <c r="B342" s="53"/>
      <c r="C342" s="54" t="s">
        <v>224</v>
      </c>
      <c r="D342" s="55"/>
      <c r="E342" s="56">
        <f>E343</f>
        <v>4470894</v>
      </c>
    </row>
    <row r="343" spans="1:5" ht="31.5">
      <c r="A343" s="57" t="s">
        <v>332</v>
      </c>
      <c r="B343" s="58"/>
      <c r="C343" s="59" t="s">
        <v>494</v>
      </c>
      <c r="D343" s="60"/>
      <c r="E343" s="61">
        <f>E344</f>
        <v>4470894</v>
      </c>
    </row>
    <row r="344" spans="1:5" s="39" customFormat="1" ht="31.5">
      <c r="A344" s="57" t="s">
        <v>596</v>
      </c>
      <c r="B344" s="58"/>
      <c r="C344" s="59"/>
      <c r="D344" s="60">
        <v>600</v>
      </c>
      <c r="E344" s="61">
        <v>4470894</v>
      </c>
    </row>
    <row r="345" spans="1:5" ht="31.5">
      <c r="A345" s="52" t="s">
        <v>226</v>
      </c>
      <c r="B345" s="53"/>
      <c r="C345" s="54" t="s">
        <v>225</v>
      </c>
      <c r="D345" s="55"/>
      <c r="E345" s="56">
        <f>E346+E348+E350+E352+E354+E356+E359+E363+E365+E367+E369+E372</f>
        <v>140876191</v>
      </c>
    </row>
    <row r="346" spans="1:5" ht="15.75">
      <c r="A346" s="57" t="s">
        <v>330</v>
      </c>
      <c r="B346" s="58"/>
      <c r="C346" s="59" t="s">
        <v>586</v>
      </c>
      <c r="D346" s="60"/>
      <c r="E346" s="61">
        <f>E347</f>
        <v>17696807</v>
      </c>
    </row>
    <row r="347" spans="1:5" s="39" customFormat="1" ht="31.5">
      <c r="A347" s="57" t="s">
        <v>596</v>
      </c>
      <c r="B347" s="58"/>
      <c r="C347" s="59"/>
      <c r="D347" s="60">
        <v>600</v>
      </c>
      <c r="E347" s="61">
        <f>14942415+3010007-194582-61033</f>
        <v>17696807</v>
      </c>
    </row>
    <row r="348" spans="1:5" ht="15.75">
      <c r="A348" s="57" t="s">
        <v>331</v>
      </c>
      <c r="B348" s="58"/>
      <c r="C348" s="59" t="s">
        <v>587</v>
      </c>
      <c r="D348" s="60"/>
      <c r="E348" s="61">
        <f>E349</f>
        <v>20322299</v>
      </c>
    </row>
    <row r="349" spans="1:5" s="39" customFormat="1" ht="31.5">
      <c r="A349" s="57" t="s">
        <v>596</v>
      </c>
      <c r="B349" s="58"/>
      <c r="C349" s="59"/>
      <c r="D349" s="60">
        <v>600</v>
      </c>
      <c r="E349" s="61">
        <v>20322299</v>
      </c>
    </row>
    <row r="350" spans="1:5" ht="31.5">
      <c r="A350" s="57" t="s">
        <v>335</v>
      </c>
      <c r="B350" s="58"/>
      <c r="C350" s="59" t="s">
        <v>449</v>
      </c>
      <c r="D350" s="60"/>
      <c r="E350" s="61">
        <f>E351</f>
        <v>3000</v>
      </c>
    </row>
    <row r="351" spans="1:5" s="39" customFormat="1" ht="15.75">
      <c r="A351" s="57" t="s">
        <v>599</v>
      </c>
      <c r="B351" s="58"/>
      <c r="C351" s="59"/>
      <c r="D351" s="60">
        <v>200</v>
      </c>
      <c r="E351" s="61">
        <v>3000</v>
      </c>
    </row>
    <row r="352" spans="1:5" ht="31.5">
      <c r="A352" s="57" t="s">
        <v>336</v>
      </c>
      <c r="B352" s="58"/>
      <c r="C352" s="59" t="s">
        <v>227</v>
      </c>
      <c r="D352" s="60"/>
      <c r="E352" s="61">
        <f>E353</f>
        <v>117604</v>
      </c>
    </row>
    <row r="353" spans="1:5" s="39" customFormat="1" ht="15.75">
      <c r="A353" s="57" t="s">
        <v>601</v>
      </c>
      <c r="B353" s="58"/>
      <c r="C353" s="59"/>
      <c r="D353" s="60">
        <v>300</v>
      </c>
      <c r="E353" s="61">
        <v>117604</v>
      </c>
    </row>
    <row r="354" spans="1:5" ht="47.25">
      <c r="A354" s="57" t="s">
        <v>337</v>
      </c>
      <c r="B354" s="58"/>
      <c r="C354" s="59" t="s">
        <v>228</v>
      </c>
      <c r="D354" s="60"/>
      <c r="E354" s="61">
        <f>E355</f>
        <v>788360</v>
      </c>
    </row>
    <row r="355" spans="1:5" s="39" customFormat="1" ht="15.75">
      <c r="A355" s="57" t="s">
        <v>601</v>
      </c>
      <c r="B355" s="58"/>
      <c r="C355" s="59"/>
      <c r="D355" s="60">
        <v>300</v>
      </c>
      <c r="E355" s="61">
        <v>788360</v>
      </c>
    </row>
    <row r="356" spans="1:5" ht="31.5">
      <c r="A356" s="57" t="s">
        <v>338</v>
      </c>
      <c r="B356" s="58"/>
      <c r="C356" s="59" t="s">
        <v>229</v>
      </c>
      <c r="D356" s="60"/>
      <c r="E356" s="61">
        <f>E357+E358</f>
        <v>9789664</v>
      </c>
    </row>
    <row r="357" spans="1:5" s="39" customFormat="1" ht="15.75">
      <c r="A357" s="57" t="s">
        <v>599</v>
      </c>
      <c r="B357" s="58"/>
      <c r="C357" s="59"/>
      <c r="D357" s="60">
        <v>200</v>
      </c>
      <c r="E357" s="61">
        <v>51400</v>
      </c>
    </row>
    <row r="358" spans="1:5" s="39" customFormat="1" ht="15.75">
      <c r="A358" s="57" t="s">
        <v>601</v>
      </c>
      <c r="B358" s="58"/>
      <c r="C358" s="59"/>
      <c r="D358" s="60">
        <v>300</v>
      </c>
      <c r="E358" s="61">
        <v>9738264</v>
      </c>
    </row>
    <row r="359" spans="1:5" ht="15.75">
      <c r="A359" s="57" t="s">
        <v>339</v>
      </c>
      <c r="B359" s="58"/>
      <c r="C359" s="59" t="s">
        <v>230</v>
      </c>
      <c r="D359" s="60"/>
      <c r="E359" s="61">
        <f>E360+E361+E362</f>
        <v>328848</v>
      </c>
    </row>
    <row r="360" spans="1:5" s="39" customFormat="1" ht="15.75">
      <c r="A360" s="57" t="s">
        <v>599</v>
      </c>
      <c r="B360" s="58"/>
      <c r="C360" s="59"/>
      <c r="D360" s="60">
        <v>200</v>
      </c>
      <c r="E360" s="61">
        <v>1000</v>
      </c>
    </row>
    <row r="361" spans="1:5" s="39" customFormat="1" ht="15.75">
      <c r="A361" s="57" t="s">
        <v>601</v>
      </c>
      <c r="B361" s="58"/>
      <c r="C361" s="59"/>
      <c r="D361" s="60">
        <v>300</v>
      </c>
      <c r="E361" s="61">
        <v>200743</v>
      </c>
    </row>
    <row r="362" spans="1:5" s="39" customFormat="1" ht="31.5">
      <c r="A362" s="57" t="s">
        <v>596</v>
      </c>
      <c r="B362" s="58"/>
      <c r="C362" s="59"/>
      <c r="D362" s="60">
        <v>600</v>
      </c>
      <c r="E362" s="61">
        <v>127105</v>
      </c>
    </row>
    <row r="363" spans="1:5" ht="47.25">
      <c r="A363" s="57" t="s">
        <v>340</v>
      </c>
      <c r="B363" s="58"/>
      <c r="C363" s="59" t="s">
        <v>583</v>
      </c>
      <c r="D363" s="60"/>
      <c r="E363" s="61">
        <f>E364</f>
        <v>91700</v>
      </c>
    </row>
    <row r="364" spans="1:5" s="39" customFormat="1" ht="31.5">
      <c r="A364" s="57" t="s">
        <v>596</v>
      </c>
      <c r="B364" s="58"/>
      <c r="C364" s="59"/>
      <c r="D364" s="60">
        <v>600</v>
      </c>
      <c r="E364" s="61">
        <v>91700</v>
      </c>
    </row>
    <row r="365" spans="1:5" ht="15.75">
      <c r="A365" s="57" t="s">
        <v>341</v>
      </c>
      <c r="B365" s="58"/>
      <c r="C365" s="59" t="s">
        <v>588</v>
      </c>
      <c r="D365" s="60"/>
      <c r="E365" s="61">
        <f>E366</f>
        <v>67746600</v>
      </c>
    </row>
    <row r="366" spans="1:5" s="39" customFormat="1" ht="31.5">
      <c r="A366" s="57" t="s">
        <v>596</v>
      </c>
      <c r="B366" s="58"/>
      <c r="C366" s="59"/>
      <c r="D366" s="60">
        <v>600</v>
      </c>
      <c r="E366" s="61">
        <f>60984200+6762400</f>
        <v>67746600</v>
      </c>
    </row>
    <row r="367" spans="1:5" ht="15.75">
      <c r="A367" s="57" t="s">
        <v>548</v>
      </c>
      <c r="B367" s="58"/>
      <c r="C367" s="59" t="s">
        <v>589</v>
      </c>
      <c r="D367" s="60"/>
      <c r="E367" s="61">
        <f>E368</f>
        <v>2485000</v>
      </c>
    </row>
    <row r="368" spans="1:5" s="39" customFormat="1" ht="31.5">
      <c r="A368" s="57" t="s">
        <v>596</v>
      </c>
      <c r="B368" s="58"/>
      <c r="C368" s="59"/>
      <c r="D368" s="60">
        <v>600</v>
      </c>
      <c r="E368" s="61">
        <v>2485000</v>
      </c>
    </row>
    <row r="369" spans="1:5" ht="15.75">
      <c r="A369" s="57" t="s">
        <v>342</v>
      </c>
      <c r="B369" s="58"/>
      <c r="C369" s="59" t="s">
        <v>231</v>
      </c>
      <c r="D369" s="60"/>
      <c r="E369" s="61">
        <f>E370+E371</f>
        <v>369009</v>
      </c>
    </row>
    <row r="370" spans="1:5" s="39" customFormat="1" ht="47.25">
      <c r="A370" s="57" t="s">
        <v>597</v>
      </c>
      <c r="B370" s="58"/>
      <c r="C370" s="59"/>
      <c r="D370" s="60">
        <v>100</v>
      </c>
      <c r="E370" s="61">
        <v>341977</v>
      </c>
    </row>
    <row r="371" spans="1:5" s="39" customFormat="1" ht="15.75">
      <c r="A371" s="57" t="s">
        <v>599</v>
      </c>
      <c r="B371" s="58"/>
      <c r="C371" s="59"/>
      <c r="D371" s="60">
        <v>200</v>
      </c>
      <c r="E371" s="61">
        <v>27032</v>
      </c>
    </row>
    <row r="372" spans="1:5" ht="31.5">
      <c r="A372" s="57" t="s">
        <v>343</v>
      </c>
      <c r="B372" s="58"/>
      <c r="C372" s="59" t="s">
        <v>590</v>
      </c>
      <c r="D372" s="60"/>
      <c r="E372" s="61">
        <f>E373</f>
        <v>21137300</v>
      </c>
    </row>
    <row r="373" spans="1:5" s="39" customFormat="1" ht="31.5">
      <c r="A373" s="57" t="s">
        <v>596</v>
      </c>
      <c r="B373" s="58"/>
      <c r="C373" s="59"/>
      <c r="D373" s="60">
        <v>600</v>
      </c>
      <c r="E373" s="61">
        <v>21137300</v>
      </c>
    </row>
    <row r="374" spans="1:5" ht="15.75">
      <c r="A374" s="52" t="s">
        <v>233</v>
      </c>
      <c r="B374" s="53"/>
      <c r="C374" s="54" t="s">
        <v>232</v>
      </c>
      <c r="D374" s="55"/>
      <c r="E374" s="56">
        <f>E375</f>
        <v>100000</v>
      </c>
    </row>
    <row r="375" spans="1:5" ht="31.5">
      <c r="A375" s="57" t="s">
        <v>334</v>
      </c>
      <c r="B375" s="58"/>
      <c r="C375" s="59" t="s">
        <v>448</v>
      </c>
      <c r="D375" s="60"/>
      <c r="E375" s="61">
        <f>E376</f>
        <v>100000</v>
      </c>
    </row>
    <row r="376" spans="1:5" s="39" customFormat="1" ht="31.5">
      <c r="A376" s="57" t="s">
        <v>596</v>
      </c>
      <c r="B376" s="58"/>
      <c r="C376" s="59"/>
      <c r="D376" s="60">
        <v>600</v>
      </c>
      <c r="E376" s="61">
        <v>100000</v>
      </c>
    </row>
    <row r="377" spans="1:5" ht="15.75">
      <c r="A377" s="52" t="s">
        <v>517</v>
      </c>
      <c r="B377" s="53"/>
      <c r="C377" s="54" t="s">
        <v>234</v>
      </c>
      <c r="D377" s="55"/>
      <c r="E377" s="56">
        <f>E378</f>
        <v>22000</v>
      </c>
    </row>
    <row r="378" spans="1:5" ht="15.75">
      <c r="A378" s="57" t="s">
        <v>518</v>
      </c>
      <c r="B378" s="58"/>
      <c r="C378" s="59" t="s">
        <v>584</v>
      </c>
      <c r="D378" s="60"/>
      <c r="E378" s="61">
        <f>E379</f>
        <v>22000</v>
      </c>
    </row>
    <row r="379" spans="1:5" s="39" customFormat="1" ht="15.75">
      <c r="A379" s="57" t="s">
        <v>599</v>
      </c>
      <c r="B379" s="58"/>
      <c r="C379" s="59"/>
      <c r="D379" s="60">
        <v>200</v>
      </c>
      <c r="E379" s="61">
        <v>22000</v>
      </c>
    </row>
    <row r="380" spans="1:5" ht="31.5">
      <c r="A380" s="52" t="s">
        <v>515</v>
      </c>
      <c r="B380" s="53"/>
      <c r="C380" s="54" t="s">
        <v>516</v>
      </c>
      <c r="D380" s="55"/>
      <c r="E380" s="56">
        <f>E381</f>
        <v>5251000</v>
      </c>
    </row>
    <row r="381" spans="1:5" ht="15.75">
      <c r="A381" s="57" t="s">
        <v>333</v>
      </c>
      <c r="B381" s="58"/>
      <c r="C381" s="59" t="s">
        <v>585</v>
      </c>
      <c r="D381" s="60"/>
      <c r="E381" s="61">
        <f>E382+E383+E384</f>
        <v>5251000</v>
      </c>
    </row>
    <row r="382" spans="1:5" s="39" customFormat="1" ht="47.25">
      <c r="A382" s="57" t="s">
        <v>597</v>
      </c>
      <c r="B382" s="58"/>
      <c r="C382" s="59"/>
      <c r="D382" s="60">
        <v>100</v>
      </c>
      <c r="E382" s="61">
        <v>3752200</v>
      </c>
    </row>
    <row r="383" spans="1:5" s="39" customFormat="1" ht="15.75">
      <c r="A383" s="57" t="s">
        <v>599</v>
      </c>
      <c r="B383" s="58"/>
      <c r="C383" s="59"/>
      <c r="D383" s="60">
        <v>200</v>
      </c>
      <c r="E383" s="61">
        <f>872300+622000</f>
        <v>1494300</v>
      </c>
    </row>
    <row r="384" spans="1:5" s="39" customFormat="1" ht="15.75">
      <c r="A384" s="57" t="s">
        <v>598</v>
      </c>
      <c r="B384" s="58"/>
      <c r="C384" s="59"/>
      <c r="D384" s="60">
        <v>800</v>
      </c>
      <c r="E384" s="61">
        <v>4500</v>
      </c>
    </row>
    <row r="385" spans="1:5" ht="31.5">
      <c r="A385" s="47" t="s">
        <v>348</v>
      </c>
      <c r="B385" s="48"/>
      <c r="C385" s="62" t="s">
        <v>237</v>
      </c>
      <c r="D385" s="63"/>
      <c r="E385" s="64">
        <f>E386+E401</f>
        <v>1863472</v>
      </c>
    </row>
    <row r="386" spans="1:5" ht="15.75">
      <c r="A386" s="52" t="s">
        <v>358</v>
      </c>
      <c r="B386" s="53"/>
      <c r="C386" s="54" t="s">
        <v>241</v>
      </c>
      <c r="D386" s="55"/>
      <c r="E386" s="56">
        <f>E387+E392</f>
        <v>1813472</v>
      </c>
    </row>
    <row r="387" spans="1:5" ht="15.75">
      <c r="A387" s="52" t="s">
        <v>551</v>
      </c>
      <c r="B387" s="53"/>
      <c r="C387" s="54" t="s">
        <v>242</v>
      </c>
      <c r="D387" s="55"/>
      <c r="E387" s="56">
        <f>E388+E390</f>
        <v>6778</v>
      </c>
    </row>
    <row r="388" spans="1:5" ht="15.75">
      <c r="A388" s="57" t="s">
        <v>359</v>
      </c>
      <c r="B388" s="58"/>
      <c r="C388" s="59" t="s">
        <v>623</v>
      </c>
      <c r="D388" s="60"/>
      <c r="E388" s="61">
        <f>E389</f>
        <v>678</v>
      </c>
    </row>
    <row r="389" spans="1:5" s="39" customFormat="1" ht="15.75">
      <c r="A389" s="57" t="s">
        <v>599</v>
      </c>
      <c r="B389" s="58"/>
      <c r="C389" s="59"/>
      <c r="D389" s="60">
        <v>200</v>
      </c>
      <c r="E389" s="61">
        <v>678</v>
      </c>
    </row>
    <row r="390" spans="1:5" ht="31.5">
      <c r="A390" s="57" t="s">
        <v>360</v>
      </c>
      <c r="B390" s="58"/>
      <c r="C390" s="59" t="s">
        <v>243</v>
      </c>
      <c r="D390" s="60"/>
      <c r="E390" s="61">
        <f>E391</f>
        <v>6100</v>
      </c>
    </row>
    <row r="391" spans="1:5" s="39" customFormat="1" ht="15.75">
      <c r="A391" s="57" t="s">
        <v>599</v>
      </c>
      <c r="B391" s="58"/>
      <c r="C391" s="59"/>
      <c r="D391" s="60">
        <v>200</v>
      </c>
      <c r="E391" s="61">
        <v>6100</v>
      </c>
    </row>
    <row r="392" spans="1:5" ht="15.75">
      <c r="A392" s="52" t="s">
        <v>552</v>
      </c>
      <c r="B392" s="53"/>
      <c r="C392" s="54" t="s">
        <v>244</v>
      </c>
      <c r="D392" s="55"/>
      <c r="E392" s="56">
        <f>E393+E395+E397+E399</f>
        <v>1806694</v>
      </c>
    </row>
    <row r="393" spans="1:5" ht="31.5">
      <c r="A393" s="57" t="s">
        <v>307</v>
      </c>
      <c r="B393" s="58"/>
      <c r="C393" s="59" t="s">
        <v>626</v>
      </c>
      <c r="D393" s="60"/>
      <c r="E393" s="61">
        <f>E394</f>
        <v>12769</v>
      </c>
    </row>
    <row r="394" spans="1:5" s="39" customFormat="1" ht="15.75">
      <c r="A394" s="57" t="s">
        <v>601</v>
      </c>
      <c r="B394" s="58"/>
      <c r="C394" s="59"/>
      <c r="D394" s="60">
        <v>300</v>
      </c>
      <c r="E394" s="61">
        <v>12769</v>
      </c>
    </row>
    <row r="395" spans="1:5" ht="31.5">
      <c r="A395" s="57" t="s">
        <v>308</v>
      </c>
      <c r="B395" s="58"/>
      <c r="C395" s="59" t="s">
        <v>245</v>
      </c>
      <c r="D395" s="60"/>
      <c r="E395" s="61">
        <f>E396</f>
        <v>114925</v>
      </c>
    </row>
    <row r="396" spans="1:5" s="39" customFormat="1" ht="15.75">
      <c r="A396" s="57" t="s">
        <v>601</v>
      </c>
      <c r="B396" s="58"/>
      <c r="C396" s="59"/>
      <c r="D396" s="60">
        <v>300</v>
      </c>
      <c r="E396" s="61">
        <v>114925</v>
      </c>
    </row>
    <row r="397" spans="1:5" ht="47.25">
      <c r="A397" s="57" t="s">
        <v>361</v>
      </c>
      <c r="B397" s="58"/>
      <c r="C397" s="59" t="s">
        <v>246</v>
      </c>
      <c r="D397" s="60"/>
      <c r="E397" s="61">
        <f>E398</f>
        <v>1643000</v>
      </c>
    </row>
    <row r="398" spans="1:5" s="39" customFormat="1" ht="15.75">
      <c r="A398" s="57" t="s">
        <v>601</v>
      </c>
      <c r="B398" s="58"/>
      <c r="C398" s="59"/>
      <c r="D398" s="60">
        <v>300</v>
      </c>
      <c r="E398" s="61">
        <v>1643000</v>
      </c>
    </row>
    <row r="399" spans="1:5" ht="31.5">
      <c r="A399" s="57" t="s">
        <v>362</v>
      </c>
      <c r="B399" s="58"/>
      <c r="C399" s="59" t="s">
        <v>247</v>
      </c>
      <c r="D399" s="60"/>
      <c r="E399" s="61">
        <f>E400</f>
        <v>36000</v>
      </c>
    </row>
    <row r="400" spans="1:5" s="39" customFormat="1" ht="15.75">
      <c r="A400" s="57" t="s">
        <v>601</v>
      </c>
      <c r="B400" s="58"/>
      <c r="C400" s="59"/>
      <c r="D400" s="60">
        <v>300</v>
      </c>
      <c r="E400" s="61">
        <v>36000</v>
      </c>
    </row>
    <row r="401" spans="1:5" s="39" customFormat="1" ht="47.25">
      <c r="A401" s="52" t="s">
        <v>363</v>
      </c>
      <c r="B401" s="53"/>
      <c r="C401" s="74" t="s">
        <v>425</v>
      </c>
      <c r="D401" s="60"/>
      <c r="E401" s="61">
        <f>E402</f>
        <v>50000</v>
      </c>
    </row>
    <row r="402" spans="1:5" s="39" customFormat="1" ht="31.5">
      <c r="A402" s="57" t="s">
        <v>543</v>
      </c>
      <c r="B402" s="58"/>
      <c r="C402" s="59" t="s">
        <v>542</v>
      </c>
      <c r="D402" s="60"/>
      <c r="E402" s="61">
        <f>E403</f>
        <v>50000</v>
      </c>
    </row>
    <row r="403" spans="1:5" s="39" customFormat="1" ht="31.5">
      <c r="A403" s="57" t="s">
        <v>364</v>
      </c>
      <c r="B403" s="58"/>
      <c r="C403" s="59" t="s">
        <v>541</v>
      </c>
      <c r="D403" s="60"/>
      <c r="E403" s="61">
        <f>E404</f>
        <v>50000</v>
      </c>
    </row>
    <row r="404" spans="1:5" s="39" customFormat="1" ht="31.5">
      <c r="A404" s="57" t="s">
        <v>596</v>
      </c>
      <c r="B404" s="58"/>
      <c r="C404" s="59"/>
      <c r="D404" s="60">
        <v>600</v>
      </c>
      <c r="E404" s="61">
        <v>50000</v>
      </c>
    </row>
    <row r="405" spans="1:5" ht="31.5">
      <c r="A405" s="47" t="s">
        <v>365</v>
      </c>
      <c r="B405" s="48"/>
      <c r="C405" s="62" t="s">
        <v>251</v>
      </c>
      <c r="D405" s="63"/>
      <c r="E405" s="64">
        <f>E406</f>
        <v>67025</v>
      </c>
    </row>
    <row r="406" spans="1:5" ht="31.5">
      <c r="A406" s="52" t="s">
        <v>10</v>
      </c>
      <c r="B406" s="53"/>
      <c r="C406" s="54" t="s">
        <v>254</v>
      </c>
      <c r="D406" s="55"/>
      <c r="E406" s="56">
        <f>E407</f>
        <v>67025</v>
      </c>
    </row>
    <row r="407" spans="1:5" ht="31.5">
      <c r="A407" s="52" t="s">
        <v>496</v>
      </c>
      <c r="B407" s="53"/>
      <c r="C407" s="76" t="s">
        <v>255</v>
      </c>
      <c r="D407" s="77"/>
      <c r="E407" s="52">
        <f>E408+E410</f>
        <v>67025</v>
      </c>
    </row>
    <row r="408" spans="1:5" ht="31.5">
      <c r="A408" s="57" t="s">
        <v>309</v>
      </c>
      <c r="B408" s="58"/>
      <c r="C408" s="78" t="s">
        <v>627</v>
      </c>
      <c r="D408" s="79"/>
      <c r="E408" s="57">
        <f>E409</f>
        <v>6703</v>
      </c>
    </row>
    <row r="409" spans="1:5" s="39" customFormat="1" ht="31.5">
      <c r="A409" s="57" t="s">
        <v>596</v>
      </c>
      <c r="B409" s="58"/>
      <c r="C409" s="59"/>
      <c r="D409" s="60">
        <v>600</v>
      </c>
      <c r="E409" s="57">
        <f>9286-2583</f>
        <v>6703</v>
      </c>
    </row>
    <row r="410" spans="1:5" ht="31.5">
      <c r="A410" s="80" t="s">
        <v>498</v>
      </c>
      <c r="B410" s="81"/>
      <c r="C410" s="78" t="s">
        <v>497</v>
      </c>
      <c r="D410" s="79"/>
      <c r="E410" s="57">
        <f>E411</f>
        <v>60322</v>
      </c>
    </row>
    <row r="411" spans="1:5" s="39" customFormat="1" ht="31.5">
      <c r="A411" s="57" t="s">
        <v>596</v>
      </c>
      <c r="B411" s="58"/>
      <c r="C411" s="59"/>
      <c r="D411" s="60">
        <v>600</v>
      </c>
      <c r="E411" s="57">
        <f>83574-23252</f>
        <v>60322</v>
      </c>
    </row>
    <row r="412" spans="1:5" ht="31.5">
      <c r="A412" s="47" t="s">
        <v>404</v>
      </c>
      <c r="B412" s="48"/>
      <c r="C412" s="62" t="s">
        <v>280</v>
      </c>
      <c r="D412" s="63"/>
      <c r="E412" s="64">
        <f>E413</f>
        <v>44000</v>
      </c>
    </row>
    <row r="413" spans="1:5" ht="47.25">
      <c r="A413" s="52" t="s">
        <v>406</v>
      </c>
      <c r="B413" s="53"/>
      <c r="C413" s="54" t="s">
        <v>283</v>
      </c>
      <c r="D413" s="55"/>
      <c r="E413" s="56">
        <f>E414</f>
        <v>44000</v>
      </c>
    </row>
    <row r="414" spans="1:5" ht="31.5">
      <c r="A414" s="52" t="s">
        <v>505</v>
      </c>
      <c r="B414" s="53"/>
      <c r="C414" s="54" t="s">
        <v>285</v>
      </c>
      <c r="D414" s="55"/>
      <c r="E414" s="56">
        <f>E415</f>
        <v>44000</v>
      </c>
    </row>
    <row r="415" spans="1:5" ht="31.5">
      <c r="A415" s="57" t="s">
        <v>408</v>
      </c>
      <c r="B415" s="58"/>
      <c r="C415" s="59" t="s">
        <v>507</v>
      </c>
      <c r="D415" s="60"/>
      <c r="E415" s="61">
        <f>E416</f>
        <v>44000</v>
      </c>
    </row>
    <row r="416" spans="1:5" s="39" customFormat="1" ht="15.75">
      <c r="A416" s="57" t="s">
        <v>598</v>
      </c>
      <c r="B416" s="58"/>
      <c r="C416" s="59"/>
      <c r="D416" s="60">
        <v>800</v>
      </c>
      <c r="E416" s="61">
        <f>31000+13000</f>
        <v>44000</v>
      </c>
    </row>
    <row r="417" spans="1:5" ht="31.5">
      <c r="A417" s="47" t="s">
        <v>414</v>
      </c>
      <c r="B417" s="48"/>
      <c r="C417" s="62" t="s">
        <v>292</v>
      </c>
      <c r="D417" s="63"/>
      <c r="E417" s="64">
        <f>E418</f>
        <v>200000</v>
      </c>
    </row>
    <row r="418" spans="1:5" ht="31.5">
      <c r="A418" s="52" t="s">
        <v>415</v>
      </c>
      <c r="B418" s="53"/>
      <c r="C418" s="54" t="s">
        <v>293</v>
      </c>
      <c r="D418" s="55"/>
      <c r="E418" s="56">
        <f>E419</f>
        <v>200000</v>
      </c>
    </row>
    <row r="419" spans="1:5" ht="31.5">
      <c r="A419" s="52" t="s">
        <v>295</v>
      </c>
      <c r="B419" s="53"/>
      <c r="C419" s="54" t="s">
        <v>294</v>
      </c>
      <c r="D419" s="55"/>
      <c r="E419" s="56">
        <f>E420</f>
        <v>200000</v>
      </c>
    </row>
    <row r="420" spans="1:5" ht="15.75">
      <c r="A420" s="57" t="s">
        <v>416</v>
      </c>
      <c r="B420" s="58"/>
      <c r="C420" s="59" t="s">
        <v>501</v>
      </c>
      <c r="D420" s="60"/>
      <c r="E420" s="61">
        <f>E421</f>
        <v>200000</v>
      </c>
    </row>
    <row r="421" spans="1:5" s="39" customFormat="1" ht="31.5">
      <c r="A421" s="57" t="s">
        <v>596</v>
      </c>
      <c r="B421" s="58"/>
      <c r="C421" s="59"/>
      <c r="D421" s="60">
        <v>600</v>
      </c>
      <c r="E421" s="61">
        <v>200000</v>
      </c>
    </row>
    <row r="422" spans="1:5" ht="15.75">
      <c r="A422" s="47" t="s">
        <v>419</v>
      </c>
      <c r="B422" s="48"/>
      <c r="C422" s="62" t="s">
        <v>299</v>
      </c>
      <c r="D422" s="63"/>
      <c r="E422" s="64">
        <f>E423</f>
        <v>1678000</v>
      </c>
    </row>
    <row r="423" spans="1:5" ht="15.75">
      <c r="A423" s="57" t="s">
        <v>302</v>
      </c>
      <c r="B423" s="58"/>
      <c r="C423" s="59" t="s">
        <v>436</v>
      </c>
      <c r="D423" s="60"/>
      <c r="E423" s="61">
        <f>E424+E425+E426</f>
        <v>1678000</v>
      </c>
    </row>
    <row r="424" spans="1:5" s="39" customFormat="1" ht="47.25">
      <c r="A424" s="57" t="s">
        <v>613</v>
      </c>
      <c r="B424" s="58"/>
      <c r="C424" s="59"/>
      <c r="D424" s="60">
        <v>100</v>
      </c>
      <c r="E424" s="61">
        <v>1514900</v>
      </c>
    </row>
    <row r="425" spans="1:5" s="39" customFormat="1" ht="15.75">
      <c r="A425" s="57" t="s">
        <v>599</v>
      </c>
      <c r="B425" s="58"/>
      <c r="C425" s="59"/>
      <c r="D425" s="60">
        <v>200</v>
      </c>
      <c r="E425" s="61">
        <v>161100</v>
      </c>
    </row>
    <row r="426" spans="1:5" s="39" customFormat="1" ht="15.75">
      <c r="A426" s="57" t="s">
        <v>598</v>
      </c>
      <c r="B426" s="58"/>
      <c r="C426" s="59"/>
      <c r="D426" s="60">
        <v>800</v>
      </c>
      <c r="E426" s="61">
        <v>2000</v>
      </c>
    </row>
    <row r="427" spans="1:5" ht="15.75">
      <c r="A427" s="64" t="s">
        <v>602</v>
      </c>
      <c r="B427" s="64"/>
      <c r="C427" s="64"/>
      <c r="D427" s="63"/>
      <c r="E427" s="89">
        <f>E6+E220+E268+E339</f>
        <v>421581713.19</v>
      </c>
    </row>
    <row r="428" spans="1:5" ht="15.75">
      <c r="A428" s="82" t="s">
        <v>603</v>
      </c>
      <c r="B428" s="82"/>
      <c r="C428" s="82"/>
      <c r="D428" s="83"/>
      <c r="E428" s="82">
        <v>-700000</v>
      </c>
    </row>
    <row r="434" spans="1:3" ht="15.75">
      <c r="A434" s="84" t="s">
        <v>611</v>
      </c>
      <c r="B434" s="84" t="s">
        <v>612</v>
      </c>
      <c r="C434" s="84"/>
    </row>
    <row r="435" spans="1:3" ht="15.75">
      <c r="A435" s="84"/>
      <c r="B435" s="84"/>
      <c r="C435" s="84"/>
    </row>
  </sheetData>
  <mergeCells count="4">
    <mergeCell ref="A4:E4"/>
    <mergeCell ref="C1:D1"/>
    <mergeCell ref="C2:E2"/>
    <mergeCell ref="C3:E3"/>
  </mergeCells>
  <pageMargins left="0.70866141732283472" right="0.70866141732283472" top="0.74803149606299213" bottom="0.74803149606299213" header="0.31496062992125984" footer="0.31496062992125984"/>
  <pageSetup paperSize="9" scale="58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Лист1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Kadrovik</cp:lastModifiedBy>
  <cp:lastPrinted>2016-02-26T07:12:40Z</cp:lastPrinted>
  <dcterms:created xsi:type="dcterms:W3CDTF">2015-09-23T12:24:19Z</dcterms:created>
  <dcterms:modified xsi:type="dcterms:W3CDTF">2016-02-26T07:12:59Z</dcterms:modified>
</cp:coreProperties>
</file>