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95" windowHeight="7620" firstSheet="2" activeTab="2"/>
  </bookViews>
  <sheets>
    <sheet name="Район" sheetId="1" r:id="rId1"/>
    <sheet name="Благов сп" sheetId="3" r:id="rId2"/>
    <sheet name="Лист1" sheetId="8" r:id="rId3"/>
    <sheet name="Лист2" sheetId="9" r:id="rId4"/>
  </sheets>
  <calcPr calcId="145621"/>
</workbook>
</file>

<file path=xl/calcChain.xml><?xml version="1.0" encoding="utf-8"?>
<calcChain xmlns="http://schemas.openxmlformats.org/spreadsheetml/2006/main">
  <c r="E168" i="8" l="1"/>
  <c r="E247" i="8" l="1"/>
  <c r="E154" i="8" l="1"/>
  <c r="E238" i="8" l="1"/>
  <c r="E237" i="8"/>
  <c r="E482" i="8" l="1"/>
  <c r="E481" i="8"/>
  <c r="E480" i="8"/>
  <c r="E426" i="8" l="1"/>
  <c r="E420" i="8" l="1"/>
  <c r="E406" i="8"/>
  <c r="E334" i="8" l="1"/>
  <c r="E294" i="8"/>
  <c r="E234" i="8"/>
  <c r="E453" i="8" l="1"/>
  <c r="E454" i="8"/>
  <c r="E130" i="8" l="1"/>
  <c r="E128" i="8"/>
  <c r="E127" i="8" l="1"/>
  <c r="E79" i="8"/>
  <c r="E356" i="8" l="1"/>
  <c r="E300" i="8"/>
  <c r="E292" i="8"/>
  <c r="E286" i="8"/>
  <c r="E282" i="8"/>
  <c r="E137" i="8" l="1"/>
  <c r="E206" i="8"/>
  <c r="E210" i="8"/>
  <c r="E156" i="8"/>
  <c r="E147" i="8"/>
  <c r="E93" i="8"/>
  <c r="E89" i="8"/>
  <c r="E71" i="8"/>
  <c r="E69" i="8"/>
  <c r="E18" i="8"/>
  <c r="E444" i="8"/>
  <c r="E396" i="8"/>
  <c r="E424" i="8" l="1"/>
  <c r="E446" i="8" l="1"/>
  <c r="E231" i="8"/>
  <c r="E418" i="8" l="1"/>
  <c r="E452" i="8" l="1"/>
  <c r="E449" i="8"/>
  <c r="E306" i="8" l="1"/>
  <c r="E302" i="8"/>
  <c r="E288" i="8"/>
  <c r="E103" i="8"/>
  <c r="E74" i="8"/>
  <c r="E65" i="8"/>
  <c r="E315" i="8" l="1"/>
  <c r="E312" i="8"/>
  <c r="E374" i="8" l="1"/>
  <c r="E373" i="8" s="1"/>
  <c r="E372" i="8" s="1"/>
  <c r="E304" i="8"/>
  <c r="E296" i="8"/>
  <c r="E275" i="8"/>
  <c r="E279" i="8"/>
  <c r="E277" i="8"/>
  <c r="E239" i="8"/>
  <c r="E236" i="8"/>
  <c r="E192" i="8"/>
  <c r="E190" i="8"/>
  <c r="E188" i="8"/>
  <c r="E144" i="8"/>
  <c r="E143" i="8" s="1"/>
  <c r="E142" i="8" s="1"/>
  <c r="E140" i="8"/>
  <c r="E139" i="8" s="1"/>
  <c r="E134" i="8"/>
  <c r="E133" i="8" s="1"/>
  <c r="E87" i="8"/>
  <c r="E85" i="8"/>
  <c r="E83" i="8"/>
  <c r="E50" i="8"/>
  <c r="E49" i="8" s="1"/>
  <c r="E48" i="8" s="1"/>
  <c r="E132" i="8" l="1"/>
  <c r="E36" i="8" l="1"/>
  <c r="E35" i="8" s="1"/>
  <c r="E34" i="8" s="1"/>
  <c r="E33" i="8" s="1"/>
  <c r="E12" i="8"/>
  <c r="E123" i="8" l="1"/>
  <c r="E96" i="8" l="1"/>
  <c r="E82" i="8"/>
  <c r="E465" i="8"/>
  <c r="E243" i="8" l="1"/>
  <c r="E472" i="8"/>
  <c r="E326" i="8"/>
  <c r="E467" i="8"/>
  <c r="E98" i="8"/>
  <c r="E95" i="8" l="1"/>
  <c r="E97" i="8"/>
  <c r="E273" i="8" l="1"/>
  <c r="E165" i="8"/>
  <c r="E479" i="8" l="1"/>
  <c r="E478" i="8" s="1"/>
  <c r="E476" i="8"/>
  <c r="E475" i="8" s="1"/>
  <c r="E474" i="8" s="1"/>
  <c r="E473" i="8" s="1"/>
  <c r="E471" i="8"/>
  <c r="E470" i="8" s="1"/>
  <c r="E469" i="8" s="1"/>
  <c r="E468" i="8" s="1"/>
  <c r="E466" i="8"/>
  <c r="E464" i="8"/>
  <c r="E459" i="8"/>
  <c r="E458" i="8" s="1"/>
  <c r="E457" i="8" s="1"/>
  <c r="E455" i="8"/>
  <c r="E443" i="8" s="1"/>
  <c r="E441" i="8"/>
  <c r="E439" i="8"/>
  <c r="E432" i="8"/>
  <c r="E431" i="8" s="1"/>
  <c r="E429" i="8"/>
  <c r="E428" i="8" s="1"/>
  <c r="E422" i="8"/>
  <c r="E417" i="8" s="1"/>
  <c r="E408" i="8"/>
  <c r="E415" i="8"/>
  <c r="E412" i="8"/>
  <c r="E410" i="8"/>
  <c r="E402" i="8"/>
  <c r="E388" i="8"/>
  <c r="E399" i="8"/>
  <c r="E394" i="8"/>
  <c r="E392" i="8"/>
  <c r="E390" i="8"/>
  <c r="E385" i="8"/>
  <c r="E384" i="8" s="1"/>
  <c r="E229" i="8"/>
  <c r="E225" i="8"/>
  <c r="E258" i="8"/>
  <c r="E257" i="8" s="1"/>
  <c r="E379" i="8"/>
  <c r="E378" i="8" s="1"/>
  <c r="E377" i="8" s="1"/>
  <c r="E376" i="8" s="1"/>
  <c r="E370" i="8"/>
  <c r="E368" i="8"/>
  <c r="E363" i="8"/>
  <c r="E362" i="8" s="1"/>
  <c r="E359" i="8"/>
  <c r="E358" i="8" s="1"/>
  <c r="E355" i="8"/>
  <c r="E352" i="8"/>
  <c r="E348" i="8"/>
  <c r="E345" i="8"/>
  <c r="E342" i="8"/>
  <c r="E339" i="8"/>
  <c r="E336" i="8"/>
  <c r="E331" i="8"/>
  <c r="E328" i="8"/>
  <c r="E323" i="8"/>
  <c r="E320" i="8"/>
  <c r="E317" i="8"/>
  <c r="E298" i="8"/>
  <c r="E290" i="8"/>
  <c r="E284" i="8"/>
  <c r="E281" i="8" s="1"/>
  <c r="E269" i="8"/>
  <c r="E268" i="8" s="1"/>
  <c r="E266" i="8"/>
  <c r="E265" i="8" s="1"/>
  <c r="E263" i="8"/>
  <c r="E262" i="8" s="1"/>
  <c r="E261" i="8" s="1"/>
  <c r="E252" i="8"/>
  <c r="E249" i="8"/>
  <c r="E222" i="8" s="1"/>
  <c r="E244" i="8"/>
  <c r="E242" i="8"/>
  <c r="E223" i="8"/>
  <c r="E220" i="8"/>
  <c r="E218" i="8"/>
  <c r="E214" i="8"/>
  <c r="E213" i="8" s="1"/>
  <c r="E212" i="8" s="1"/>
  <c r="E208" i="8"/>
  <c r="E205" i="8" s="1"/>
  <c r="E201" i="8"/>
  <c r="E200" i="8" s="1"/>
  <c r="E199" i="8" s="1"/>
  <c r="E197" i="8"/>
  <c r="E196" i="8" s="1"/>
  <c r="E186" i="8"/>
  <c r="E179" i="8"/>
  <c r="E178" i="8" s="1"/>
  <c r="E177" i="8" s="1"/>
  <c r="E175" i="8"/>
  <c r="E174" i="8" s="1"/>
  <c r="E173" i="8" s="1"/>
  <c r="E169" i="8"/>
  <c r="E167" i="8" s="1"/>
  <c r="E164" i="8"/>
  <c r="E163" i="8" s="1"/>
  <c r="E161" i="8"/>
  <c r="E160" i="8" s="1"/>
  <c r="E159" i="8" s="1"/>
  <c r="E152" i="8"/>
  <c r="E151" i="8" s="1"/>
  <c r="E150" i="8" s="1"/>
  <c r="E125" i="8"/>
  <c r="E117" i="8"/>
  <c r="E116" i="8" s="1"/>
  <c r="E115" i="8" s="1"/>
  <c r="E114" i="8" s="1"/>
  <c r="E112" i="8"/>
  <c r="E111" i="8" s="1"/>
  <c r="E110" i="8" s="1"/>
  <c r="E108" i="8"/>
  <c r="E107" i="8" s="1"/>
  <c r="E105" i="8"/>
  <c r="E102" i="8" s="1"/>
  <c r="E100" i="8"/>
  <c r="E99" i="8" s="1"/>
  <c r="E91" i="8"/>
  <c r="E81" i="8"/>
  <c r="E76" i="8"/>
  <c r="E73" i="8" s="1"/>
  <c r="E67" i="8"/>
  <c r="E64" i="8" s="1"/>
  <c r="E59" i="8"/>
  <c r="E58" i="8" s="1"/>
  <c r="E57" i="8" s="1"/>
  <c r="E55" i="8"/>
  <c r="E54" i="8" s="1"/>
  <c r="E53" i="8" s="1"/>
  <c r="E46" i="8"/>
  <c r="E45" i="8" s="1"/>
  <c r="E44" i="8" s="1"/>
  <c r="E43" i="8" s="1"/>
  <c r="E41" i="8"/>
  <c r="E40" i="8" s="1"/>
  <c r="E39" i="8" s="1"/>
  <c r="E38" i="8" s="1"/>
  <c r="E31" i="8"/>
  <c r="E30" i="8" s="1"/>
  <c r="E29" i="8" s="1"/>
  <c r="E27" i="8"/>
  <c r="E26" i="8" s="1"/>
  <c r="E25" i="8" s="1"/>
  <c r="E311" i="8" l="1"/>
  <c r="E310" i="8" s="1"/>
  <c r="E122" i="8"/>
  <c r="E121" i="8" s="1"/>
  <c r="E120" i="8" s="1"/>
  <c r="E78" i="8"/>
  <c r="E63" i="8" s="1"/>
  <c r="E62" i="8" s="1"/>
  <c r="E149" i="8"/>
  <c r="E185" i="8"/>
  <c r="E184" i="8" s="1"/>
  <c r="E183" i="8" s="1"/>
  <c r="E256" i="8"/>
  <c r="E255" i="8" s="1"/>
  <c r="E195" i="8"/>
  <c r="E194" i="8" s="1"/>
  <c r="E367" i="8"/>
  <c r="E366" i="8" s="1"/>
  <c r="E463" i="8"/>
  <c r="E462" i="8" s="1"/>
  <c r="E461" i="8" s="1"/>
  <c r="E438" i="8"/>
  <c r="E387" i="8"/>
  <c r="E383" i="8" s="1"/>
  <c r="E382" i="8" s="1"/>
  <c r="E158" i="8"/>
  <c r="E204" i="8"/>
  <c r="E52" i="8"/>
  <c r="E260" i="8"/>
  <c r="E217" i="8"/>
  <c r="E216" i="8" s="1"/>
  <c r="E24" i="8"/>
  <c r="E22" i="8"/>
  <c r="E20" i="8"/>
  <c r="E14" i="8"/>
  <c r="E10" i="8"/>
  <c r="E17" i="8" l="1"/>
  <c r="E16" i="8" s="1"/>
  <c r="E254" i="8"/>
  <c r="E309" i="8"/>
  <c r="E308" i="8" s="1"/>
  <c r="E9" i="8"/>
  <c r="E8" i="8" s="1"/>
  <c r="E437" i="8"/>
  <c r="E436" i="8" s="1"/>
  <c r="E381" i="8" s="1"/>
  <c r="E203" i="8"/>
  <c r="E7" i="8" l="1"/>
  <c r="E6" i="8" s="1"/>
  <c r="E483" i="8" l="1"/>
</calcChain>
</file>

<file path=xl/sharedStrings.xml><?xml version="1.0" encoding="utf-8"?>
<sst xmlns="http://schemas.openxmlformats.org/spreadsheetml/2006/main" count="1132" uniqueCount="743">
  <si>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</si>
  <si>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</si>
  <si>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</si>
  <si>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</si>
  <si>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</si>
  <si>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</si>
  <si>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</si>
  <si>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</si>
  <si>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</si>
  <si>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</si>
  <si>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</si>
  <si>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</si>
  <si>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</si>
  <si>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</si>
  <si>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</si>
  <si>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</si>
  <si>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</si>
  <si>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</si>
  <si>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</si>
  <si>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</si>
  <si>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</si>
  <si>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</si>
  <si>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</si>
  <si>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</si>
  <si>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</si>
  <si>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</si>
  <si>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</si>
  <si>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</si>
  <si>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</si>
  <si>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</si>
  <si>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</si>
  <si>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</si>
  <si>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</si>
  <si>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</si>
  <si>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</si>
  <si>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</si>
  <si>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</si>
  <si>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</si>
  <si>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</si>
  <si>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</si>
  <si>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</si>
  <si>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</si>
  <si>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</si>
  <si>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</si>
  <si>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</si>
  <si>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</si>
  <si>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</si>
  <si>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</si>
  <si>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</si>
  <si>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</si>
  <si>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</si>
  <si>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</si>
  <si>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</si>
  <si>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</si>
  <si>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</si>
  <si>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</si>
  <si>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</si>
  <si>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</si>
  <si>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</si>
  <si>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</si>
  <si>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</si>
  <si>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</si>
  <si>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</si>
  <si>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</si>
  <si>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</si>
  <si>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</si>
  <si>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</si>
  <si>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</si>
  <si>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</si>
  <si>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</si>
  <si>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</si>
  <si>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</si>
  <si>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</si>
  <si>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</si>
  <si>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</si>
  <si>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</si>
  <si>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</si>
  <si>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</si>
  <si>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</si>
  <si>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</si>
  <si>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</si>
  <si>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</si>
  <si>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</si>
  <si>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</si>
  <si>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</si>
  <si>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</si>
  <si>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</si>
  <si>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</si>
  <si>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</si>
  <si>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</si>
  <si>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</si>
  <si>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</si>
  <si>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</si>
  <si>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</si>
  <si>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</si>
  <si>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</si>
  <si>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</si>
  <si>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</si>
  <si>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</si>
  <si>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</si>
  <si>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</si>
  <si>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</si>
  <si>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</si>
  <si>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</si>
  <si>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</si>
  <si>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</si>
  <si>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</si>
  <si>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</si>
  <si>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</si>
  <si>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</si>
  <si>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</si>
  <si>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</si>
  <si>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</si>
  <si>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</si>
  <si>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</si>
  <si>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</si>
  <si>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</si>
  <si>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</si>
  <si>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</si>
  <si>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</si>
  <si>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</si>
  <si>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</si>
  <si>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</si>
  <si>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</si>
  <si>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</si>
  <si>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</si>
  <si>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</si>
  <si>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</si>
  <si>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</si>
  <si>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</si>
  <si>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</si>
  <si>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</si>
  <si>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</si>
  <si>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</si>
  <si>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</si>
  <si>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</si>
  <si>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</si>
  <si>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</si>
  <si>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</si>
  <si>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</si>
  <si>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</si>
  <si>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</si>
  <si>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</si>
  <si>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</si>
  <si>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</si>
  <si>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</si>
  <si>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</si>
  <si>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</si>
  <si>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</si>
  <si>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</si>
  <si>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</si>
  <si>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</si>
  <si>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</si>
  <si>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</si>
  <si>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</si>
  <si>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</si>
  <si>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</si>
  <si>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</si>
  <si>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</si>
  <si>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</si>
  <si>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</si>
  <si>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</si>
  <si>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</si>
  <si>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</si>
  <si>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</si>
  <si>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</si>
  <si>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</si>
  <si>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</si>
  <si>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</si>
  <si>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</si>
  <si>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</si>
  <si>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</si>
  <si>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</si>
  <si>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</si>
  <si>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</si>
  <si>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</si>
  <si>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</si>
  <si>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</si>
  <si>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</si>
  <si>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</si>
  <si>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</si>
  <si>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</si>
  <si>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</si>
  <si>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</si>
  <si>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</si>
  <si>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</si>
  <si>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</si>
  <si>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</si>
  <si>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</si>
  <si>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</si>
  <si>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</si>
  <si>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</si>
  <si>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</si>
  <si>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</si>
  <si>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</si>
  <si>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</si>
  <si>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</si>
  <si>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</si>
  <si>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</si>
  <si>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</si>
  <si>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</si>
  <si>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</si>
  <si>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</si>
  <si>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</si>
  <si>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</si>
  <si>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</si>
  <si>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</si>
  <si>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</si>
  <si>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</si>
  <si>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</si>
  <si>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</si>
  <si>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</si>
  <si>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</si>
  <si>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</si>
  <si>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</si>
  <si>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</si>
  <si>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</si>
  <si>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</si>
  <si>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</si>
  <si>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</si>
  <si>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</si>
  <si>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</si>
  <si>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</si>
  <si>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</si>
  <si>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</si>
  <si>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</si>
  <si>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</si>
  <si>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</si>
  <si>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</si>
  <si>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</si>
  <si>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</si>
  <si>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</si>
  <si>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02.1.03.00000</t>
  </si>
  <si>
    <t>Обеспечение государственной поддержки муниципальных образовательных систем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</si>
  <si>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</si>
  <si>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</si>
  <si>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</si>
  <si>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</si>
  <si>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</si>
  <si>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</si>
  <si>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</si>
  <si>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</si>
  <si>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</si>
  <si>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</si>
  <si>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</si>
  <si>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</si>
  <si>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</si>
  <si>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</si>
  <si>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</si>
  <si>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</si>
  <si>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</si>
  <si>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</si>
  <si>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</si>
  <si>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</si>
  <si>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</si>
  <si>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</si>
  <si>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</si>
  <si>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</si>
  <si>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</si>
  <si>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11.1.01.00000</t>
  </si>
  <si>
    <t>11.1.02.00000</t>
  </si>
  <si>
    <t>11.1.03.00000</t>
  </si>
  <si>
    <t>11.1.04.00000</t>
  </si>
  <si>
    <t>Поддержка доступа граждан к информационно-библиотечным ресурсам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</si>
  <si>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</si>
  <si>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</si>
  <si>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</si>
  <si>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</si>
  <si>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</si>
  <si>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</si>
  <si>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</si>
  <si>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14.1.01.00000</t>
  </si>
  <si>
    <t>14.2.00.00000</t>
  </si>
  <si>
    <t>14.3.00.00000</t>
  </si>
  <si>
    <t>14.3.01.00000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</si>
  <si>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</si>
  <si>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</si>
  <si>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</si>
  <si>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</si>
  <si>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</si>
  <si>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</si>
  <si>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</si>
  <si>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</si>
  <si>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</si>
  <si>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</si>
  <si>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</si>
  <si>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</si>
  <si>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</si>
  <si>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</si>
  <si>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</si>
  <si>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30.0.00.00000</t>
  </si>
  <si>
    <t>30.1.00.00000</t>
  </si>
  <si>
    <t>30.1.01.00000</t>
  </si>
  <si>
    <t>Выполнение комплекса мер по повышению эффективности использования энергетических ресурсов в бюджетной сфере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</si>
  <si>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</si>
  <si>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</si>
  <si>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</si>
  <si>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</si>
  <si>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</si>
  <si>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</si>
  <si>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</si>
  <si>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</si>
  <si>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</si>
  <si>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</si>
  <si>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</si>
  <si>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Реализация подпрограммы "Ярославские каникулы" в части оплаты стоимости наборов продуктов питания в лагерях с дневной формой пребывания детей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</si>
  <si>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</si>
  <si>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функционирования в вечернее время спортивных залов общеобразовательных школ для занятий в них обучающихся  </t>
  </si>
  <si>
    <t xml:space="preserve">Обеспечение  деятельности учреждений по организации досуга в сфере культуры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</si>
  <si>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</si>
  <si>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</si>
  <si>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</si>
  <si>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</si>
  <si>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</si>
  <si>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</si>
  <si>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</si>
  <si>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</si>
  <si>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</si>
  <si>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</si>
  <si>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</si>
  <si>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</si>
  <si>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</si>
  <si>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</si>
  <si>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</si>
  <si>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</si>
  <si>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</si>
  <si>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</si>
  <si>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</si>
  <si>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</si>
  <si>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</si>
  <si>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</si>
  <si>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</si>
  <si>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</si>
  <si>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>Оплата услуг банка на компенсацию расходов за присмотр и уход за детьми, осваивающими программы дошкольного образования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</si>
  <si>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</si>
  <si>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</si>
  <si>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</si>
  <si>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</si>
  <si>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</si>
  <si>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</si>
  <si>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</si>
  <si>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</si>
  <si>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Ведомственная целевая программа «Реализация молодежной политики в Большесельском муниципальном районе»  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</si>
  <si>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</si>
  <si>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</si>
  <si>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целевая программа  «Патриотическое воспитание граждан Российской Федерации, проживающих на территории Большесельского муниципального района»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</si>
  <si>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</si>
  <si>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</si>
  <si>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>Субвенция на социальную поддержку граждан, подвегшихся воздействию радиации, за счёт средств федерального бюджета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</si>
  <si>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</si>
  <si>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</si>
  <si>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</si>
  <si>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</si>
  <si>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</si>
  <si>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</si>
  <si>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</si>
  <si>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</si>
  <si>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Субсидия  на  укрепление  института  семьи, повышение  качества  жизни семей  с несовершеннолетними детьми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</si>
  <si>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</si>
  <si>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</si>
  <si>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Муниципальная  целевая  программа  «Профилактика безнадзорности, правонарушений  и защита  прав  несовершеннолетних,  проживающих на территории  Большесельского муниципального района»  </t>
  </si>
  <si>
    <t>Реализация мероприятий по профилактике безнадзорности, правонарушений и защите прав несовершеннолетних</t>
  </si>
  <si>
    <t>Муниципальная программа «Обеспечение общественного порядка  и  противодействие  преступности на  территории в  Большесельском муниципальном районе»</t>
  </si>
  <si>
    <t xml:space="preserve">Муниципальная целевая программа «Повышение безопасности  дорожного  движения в Большесельском муниципальном районе»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</si>
  <si>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</si>
  <si>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</si>
  <si>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</si>
  <si>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</si>
  <si>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>Ведомственная целевая программа "Совершенствование единой дежурно-диспетчерской службы БМР"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</si>
  <si>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</si>
  <si>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</si>
  <si>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>Ведомственная  целевая  программа  «Развитие  учреждений культуры  в Большесельском муниципальном районе»</t>
  </si>
  <si>
    <t xml:space="preserve">Обеспечение деятельности  библиотек  </t>
  </si>
  <si>
    <t xml:space="preserve">Обеспечение деятельности  учреждений дополнительного образования, в сфере культуры  </t>
  </si>
  <si>
    <t xml:space="preserve"> Субсидия на проведение капитального ремонта муниципальных учреждений культуры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</si>
  <si>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</si>
  <si>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</si>
  <si>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</si>
  <si>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</si>
  <si>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</si>
  <si>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</si>
  <si>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на 2014 г и плановый период 2015-2016гг.  </t>
  </si>
  <si>
    <t>Содержание гидротехнических сооружений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</si>
  <si>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на 2014-2016гг.</t>
  </si>
  <si>
    <t>Муниципальная целевая программа "Развитие водоснабжения и водоотведения, очистки сточных вод Большесельского муниципального района" на 2014-2016гг.</t>
  </si>
  <si>
    <t>Реализация мероприятий направленных на строительство, реконструкцию и ремонт объектов водоснабжения и водоотведения</t>
  </si>
  <si>
    <t>Муниципальная  программа «Экономическое развитие и инновационная  экономика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</si>
  <si>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районе»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</si>
  <si>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</si>
  <si>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</si>
  <si>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</si>
  <si>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</si>
  <si>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районе» </t>
  </si>
  <si>
    <t>Обеспечение деятельности МУ "Архив" Большесельского муниципального района"</t>
  </si>
  <si>
    <t xml:space="preserve">Муниципальная  целевая  программа  «Развитие  правовой грамотности и  правосознания  граждан  на  территории  Большесельского муниципального района» </t>
  </si>
  <si>
    <t>Реализация мероприятий направленных на развитие правовой грамотности и правосознания граждан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</si>
  <si>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</si>
  <si>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</si>
  <si>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Ведомственная целевая программа "Обеспечение функционирования органов местного самоуправления"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</si>
  <si>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</si>
  <si>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</si>
  <si>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</si>
  <si>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</si>
  <si>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</si>
  <si>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</si>
  <si>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</si>
  <si>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</si>
  <si>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</si>
  <si>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</si>
  <si>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Муниципальная  целевая программа "Развитие агропромышленного комплекса Большесельского муниципального района</t>
  </si>
  <si>
    <t>Муниципальная программа  «Энергоэффективность  в  Большесельском  муниципальном районе»</t>
  </si>
  <si>
    <t xml:space="preserve">Муниципальная  целевая  программа «Энергосбережение  и  повышение  энергоэффективности  на  территории  Большесельского муниципального района»  </t>
  </si>
  <si>
    <t xml:space="preserve">Мероприятия по  повышению энергоэффективности и энергосбережению  </t>
  </si>
  <si>
    <t>Муниципальная  целевая  программа  «Управление  муниципальными  финансами  Большесельского муниципального  района»  на  2014-2016 годы</t>
  </si>
  <si>
    <t>Непрограммные  расходы</t>
  </si>
  <si>
    <t xml:space="preserve">Резервный фонд исполнитальных органов  муниципальной власти 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</si>
  <si>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</si>
  <si>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</si>
  <si>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</si>
  <si>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</si>
  <si>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03.4.00.00000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</si>
  <si>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</si>
  <si>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</si>
  <si>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</si>
  <si>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</si>
  <si>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</si>
  <si>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</si>
  <si>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</si>
  <si>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</si>
  <si>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</si>
  <si>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</si>
  <si>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</si>
  <si>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</si>
  <si>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</si>
  <si>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</si>
  <si>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</si>
  <si>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</si>
  <si>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</si>
  <si>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24.1.01.15030</t>
  </si>
  <si>
    <t>11.2.01.00000</t>
  </si>
  <si>
    <t>21.1.01.00000</t>
  </si>
  <si>
    <t>14.2.02.00000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</si>
  <si>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</si>
  <si>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02.1.03.10050</t>
  </si>
  <si>
    <t>02.1.02.10570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</si>
  <si>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</si>
  <si>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</si>
  <si>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</si>
  <si>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Обеспечение эффективного предупреждения и ликвидации чрезвычацных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</si>
  <si>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</si>
  <si>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</si>
  <si>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</si>
  <si>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Модернизация материально-технической базы муниципальных учреждений культуры</t>
  </si>
  <si>
    <t>11.1.03.71690</t>
  </si>
  <si>
    <t>11.1.02.10300</t>
  </si>
  <si>
    <t>Развитие туризма и отдыха на территории Большесельского муниципального района</t>
  </si>
  <si>
    <t xml:space="preserve">Поддержка  предприятий коммунального комплекса,  оказывающих жилищно-коммунальные услуги </t>
  </si>
  <si>
    <t>13.1.01.10360</t>
  </si>
  <si>
    <t>11.2.01.10350</t>
  </si>
  <si>
    <t>14.1.01.10790</t>
  </si>
  <si>
    <t>14.1.01.10800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</si>
  <si>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</si>
  <si>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Повышение качества водоснабжения,водоотведения и очистки сточных вод в результате модернизации централизованных систем водоснабжения,водоотведения и очистки сточных вод</t>
  </si>
  <si>
    <t>14.3.01.10850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</si>
  <si>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</si>
  <si>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</si>
  <si>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</si>
  <si>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</si>
  <si>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21.3.01.00000</t>
  </si>
  <si>
    <t>Обеспечение сохранности и организация использования архивных документов,хранящихся в МУ "Архив Большесельского муниципального района"</t>
  </si>
  <si>
    <t>21.3.01.10430</t>
  </si>
  <si>
    <t>21.4.01.00000</t>
  </si>
  <si>
    <t>Создание условий обеспечивающих правовое просвещение и правовое информирование населения Большесельского муниципального района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</si>
  <si>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</si>
  <si>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</si>
  <si>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</si>
  <si>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</si>
  <si>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21.4.01.10440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</si>
  <si>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</si>
  <si>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</si>
  <si>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</si>
  <si>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</si>
  <si>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</si>
  <si>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25.2.01.10540</t>
  </si>
  <si>
    <t>25.3.01.10520</t>
  </si>
  <si>
    <t>36.1.01.10600</t>
  </si>
  <si>
    <t>36.1.02.00000</t>
  </si>
  <si>
    <t>02.1.01.10030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</si>
  <si>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</si>
  <si>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</si>
  <si>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</si>
  <si>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</si>
  <si>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</si>
  <si>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30.1.01.10550</t>
  </si>
  <si>
    <t>36.1.02.10610</t>
  </si>
  <si>
    <t>21.4.00.00000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</si>
  <si>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</si>
  <si>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</si>
  <si>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</si>
  <si>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</si>
  <si>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</si>
  <si>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Ведомственная целевая программа "Поддержка средств массовой информации в Большесельском муниципальном районе"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</si>
  <si>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</si>
  <si>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</si>
  <si>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</si>
  <si>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</si>
  <si>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</si>
  <si>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</si>
  <si>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</si>
  <si>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</si>
  <si>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</si>
  <si>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03.1.02.00000</t>
  </si>
  <si>
    <t>Предоставление социальных услуг населению Большесельского района на основе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</si>
  <si>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</si>
  <si>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</si>
  <si>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</si>
  <si>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</si>
  <si>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</si>
  <si>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</si>
  <si>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11.1.01.10320</t>
  </si>
  <si>
    <t>11.1.04.10650</t>
  </si>
  <si>
    <t>11.1.05.00000</t>
  </si>
  <si>
    <t>Содействие доступа граждан к культурным ценностям</t>
  </si>
  <si>
    <t>Обеспечение деятельности музеев</t>
  </si>
  <si>
    <t>11.1.05.10310</t>
  </si>
  <si>
    <t>11.1.06.00000</t>
  </si>
  <si>
    <t>11.1.06.10340</t>
  </si>
  <si>
    <t>Проведение мероприятий в сфере культуры</t>
  </si>
  <si>
    <t>Правовое воспитание несовершеннолетних</t>
  </si>
  <si>
    <t>03.4.02.00000</t>
  </si>
  <si>
    <t>03.4.02.10220</t>
  </si>
  <si>
    <t>03.4.03.10220</t>
  </si>
  <si>
    <t>03.4.03.00000</t>
  </si>
  <si>
    <t>Государственная поддержка создания и укрепления материально- технической базы учреждений, профилактики безнадзорности и правонарушений несовершеннолетних</t>
  </si>
  <si>
    <t>02.3.01.74880</t>
  </si>
  <si>
    <t>Субсидия на реализацию мероприятий по патриотическому  воспитанию граждан</t>
  </si>
  <si>
    <t>Субсидия на оснащение оборудованием муниципальных учреждений культуры</t>
  </si>
  <si>
    <t>11.1.03.74720</t>
  </si>
  <si>
    <t>Субвенция на организацию питания обучающихся образовательных организаций</t>
  </si>
  <si>
    <t xml:space="preserve">Субвенция  на  составление (иизменение) списков кандидатов в присяжные заседатели федеральных судов общей юрисдикции 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</si>
  <si>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</si>
  <si>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</si>
  <si>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</si>
  <si>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</si>
  <si>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</si>
  <si>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</si>
  <si>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 подготовку и проведение Всероссийской сельскохозяйственной переписи 2016 года</t>
  </si>
  <si>
    <t>25.4.02.53910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</si>
  <si>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</si>
  <si>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</si>
  <si>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</si>
  <si>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</si>
  <si>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Субвенция на социальную поддержку отдельных категорий граждан   в части ежемесячной денежной выплаты ветеранам труда, труженникам тыла, реабилитированным лицам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</si>
  <si>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</si>
  <si>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</si>
  <si>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</si>
  <si>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</si>
  <si>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</si>
  <si>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</si>
  <si>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</si>
  <si>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</si>
  <si>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</si>
  <si>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</si>
  <si>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</si>
  <si>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</si>
  <si>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</si>
  <si>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</si>
  <si>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</si>
  <si>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</si>
  <si>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</si>
  <si>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</si>
  <si>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</si>
  <si>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</si>
  <si>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02.1.04.10250</t>
  </si>
  <si>
    <t>02.1.05.10040</t>
  </si>
  <si>
    <t>02.1.02.10010</t>
  </si>
  <si>
    <t>02.1.02.10020</t>
  </si>
  <si>
    <t>02.1.02.70520</t>
  </si>
  <si>
    <t>02.1.02.70530</t>
  </si>
  <si>
    <t>02.1.02.73110</t>
  </si>
  <si>
    <t>99.0.00.71690</t>
  </si>
  <si>
    <t>Администрация муниципального района</t>
  </si>
  <si>
    <t>Финансовое управление администрации муниципального района</t>
  </si>
  <si>
    <t>Управление социальной защиты муниципального района</t>
  </si>
  <si>
    <t>Управление образования администрации муниципального района</t>
  </si>
  <si>
    <t>Предоставление субсидии бюджетным, автономным учреждениям и иным некомерческим организациям</t>
  </si>
  <si>
    <t>Расходы на выплаты персоналу в целяхобеспечения выполнения функций государственными (муниципальными ) органами ,казёнными учреждениями, органами управления государственными внебюджетными фондами</t>
  </si>
  <si>
    <t>Иные межбюджетные ассигнования</t>
  </si>
  <si>
    <t>Закупка товаров, работ и услуг для государственных (муниципальных) нужд</t>
  </si>
  <si>
    <t>Межбюджетные трансферты</t>
  </si>
  <si>
    <t>Социальное обеспечение и иные выплаты населению</t>
  </si>
  <si>
    <t>Итого</t>
  </si>
  <si>
    <t>Дефицит  (-),  профицит (+)</t>
  </si>
  <si>
    <t>Наименование</t>
  </si>
  <si>
    <t>Главный распоряди-тель</t>
  </si>
  <si>
    <t>Целевая статья</t>
  </si>
  <si>
    <t>Вид расходов</t>
  </si>
  <si>
    <t>2016 год 
(руб.)</t>
  </si>
  <si>
    <t>Ведомственная структура расходов районного бюджета на  2016 год</t>
  </si>
  <si>
    <t>к Решению Собрания Представителей</t>
  </si>
  <si>
    <t xml:space="preserve">Глава муниципального района </t>
  </si>
  <si>
    <t>В.А. Лубенин</t>
  </si>
  <si>
    <t>Муниципальная  программа  «Создание условий для эффективного управления муниципальными финансами в Большесельском  муниципальном районе»</t>
  </si>
  <si>
    <t>Приложение 7</t>
  </si>
  <si>
    <t>Софинансирование субсидии на реализацию мероприятий по патриотическому воспитанию граждан</t>
  </si>
  <si>
    <t>02.3.01.S4880</t>
  </si>
  <si>
    <t>Софинансирование субсидии на проведение капитального ремонта муниципальных учреждений культуры</t>
  </si>
  <si>
    <t>11.1.03.S1690</t>
  </si>
  <si>
    <t>Софинансирование субсидии на оснощение оборудованием муниципальных учреждений культуры</t>
  </si>
  <si>
    <t>11.1.03.S4720</t>
  </si>
  <si>
    <t>Софинансирование субсидии на укрепление института семьи, повышение качества жизни семей с несовершеннолетними детьми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</si>
  <si>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теплоснабжению, водоснабжению и водоотведению</t>
  </si>
  <si>
    <t>Муниципальная  целевая программа  "Актуализация градостроительной документации Большесельского муниципального района"</t>
  </si>
  <si>
    <t>03.3.02.S1000</t>
  </si>
  <si>
    <t>08.2.01.S1430</t>
  </si>
  <si>
    <t>08.1.01.10200</t>
  </si>
  <si>
    <t>02.2.01.25110</t>
  </si>
  <si>
    <t>Межбюджетные трансферты на реализацию мероприятий в области молодёжной политики из средств Большесельского сельского поселения</t>
  </si>
  <si>
    <t>04.0.00.00000</t>
  </si>
  <si>
    <t>04.1.00.00000</t>
  </si>
  <si>
    <t>04.1.01.00000</t>
  </si>
  <si>
    <t>04.1.01.10270</t>
  </si>
  <si>
    <t>Муниципальная программа "Доступная среда в Большесельском муниципальном районе"</t>
  </si>
  <si>
    <t>Муниципальная целевая программа "Доступная среда"</t>
  </si>
  <si>
    <t>Повышение доступности объектов и услуг для инвалидов и других маломобильных групп населения</t>
  </si>
  <si>
    <t>Мероприятия по реализации муниципальной целевой программы "Доступная среда"</t>
  </si>
  <si>
    <t>08.3.00.00000</t>
  </si>
  <si>
    <t>08.3.01.00000</t>
  </si>
  <si>
    <t>08.3.01.10820</t>
  </si>
  <si>
    <t>Муниципальная целевая программа"Профилактика правонарушений, проявления экстримизма, терроризма и противодействие незаконной миграции в Большесельском муниципальном районе"</t>
  </si>
  <si>
    <t>Развитие и обеспечение функционированиясистемы комплексного обеспеченияобщественного порядка и общественной безопасности, общей профилактики правонарушений.</t>
  </si>
  <si>
    <t>Меропрятия по профилактике правонарушений, проявлению экстримизма, терроризма и усиления борьбы с преступностью</t>
  </si>
  <si>
    <t>11.1.03.25120</t>
  </si>
  <si>
    <t>11.1.03.25220</t>
  </si>
  <si>
    <t>11.1.03.25320</t>
  </si>
  <si>
    <t>Межбюджетные трансферты на создание условий для организации досуга и обеспечения жителей поселений услугами организаций культуры Большесельского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</si>
  <si>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Благовещенского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</si>
  <si>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Вареговского сельского поселения</t>
  </si>
  <si>
    <t>Модернизация объектов теплоснабжения с вводом их в эксплуатацию(строительство котельных)</t>
  </si>
  <si>
    <t>14.2.01.00000</t>
  </si>
  <si>
    <t>Реализация мероприятий направленных на модернизацию и реформирование жилищно-коммунального комплекса</t>
  </si>
  <si>
    <t>14.2.01.10840</t>
  </si>
  <si>
    <t xml:space="preserve">Закупка  товаров,  работ  и  услуг  для  государственных  (муниципальных)  нужд  </t>
  </si>
  <si>
    <t>Капитальные вложения в объекты государственной (муниципальной) собственности</t>
  </si>
  <si>
    <t>Реализация мероприятий, направленных на модернизацию и реформирование жилищно-коммунального хозяйства</t>
  </si>
  <si>
    <t>14.2.02.10840</t>
  </si>
  <si>
    <t>Социальное  обеспечение  и  иные  выплаты  населению</t>
  </si>
  <si>
    <t>23.1.01.22350</t>
  </si>
  <si>
    <t>23.1.01.25230</t>
  </si>
  <si>
    <t>23.1.01.25420</t>
  </si>
  <si>
    <t>Межбюджетные трансферты на осуществление издательской деятельности Благовещенского сельского поселения</t>
  </si>
  <si>
    <t>Предоставление  субсидий  бюджетным,  автономным  учреждениям  и  иным  некоммерческим  организациям</t>
  </si>
  <si>
    <t>Межбюджетные трансферты на осуществление издательской деятельности Большесельского сельского поселения</t>
  </si>
  <si>
    <t>Межбюджетные трансферты на осуществление издательской деятельности Вареговского сельского поселения</t>
  </si>
  <si>
    <t>50.0.00.25280</t>
  </si>
  <si>
    <t>50.0.00.25410</t>
  </si>
  <si>
    <t xml:space="preserve">Резервный фонд исполнительных органов  муниципальной власти </t>
  </si>
  <si>
    <t>Межбюджетные трансферты на осуществление внешнего муниципального финансового контроля за счёт средств Благовещенского сельского поселения</t>
  </si>
  <si>
    <t>Межбюджетные трансферты на осуществление внешнего муниципального финансового контроля за счёт средств Вареговского сельского поселения</t>
  </si>
  <si>
    <t>50.0.00.25130</t>
  </si>
  <si>
    <t>50.0.00.25230</t>
  </si>
  <si>
    <t>50.0.00.25330</t>
  </si>
  <si>
    <t>Межбюджетные трансферты на обеспечение казначейской системы исполнения бюджета за счёт средств Большесельского сельского поселения</t>
  </si>
  <si>
    <t xml:space="preserve">Закупка  товаров ,  работ  и  услуг  для  государственных  ( муниципальных)  нужд  </t>
  </si>
  <si>
    <t>Межбюджетные трансферты на обеспечение казначейской системы исполнения бюджета за счёт средств Благовещенского сельского поселения</t>
  </si>
  <si>
    <t>Межбюджетные трансферты на обеспечение казначейской системы исполнения бюджета за счёт средств Вареговского сельского поселения</t>
  </si>
  <si>
    <t>99.0.00.72440</t>
  </si>
  <si>
    <t>Субсидия на финансирование дорожного хозяйства</t>
  </si>
  <si>
    <t>Межбюджетные  трансферты</t>
  </si>
  <si>
    <t>99.0.00.74790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</si>
  <si>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</si>
  <si>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03.5.00.00000</t>
  </si>
  <si>
    <t>03.5.01.00000</t>
  </si>
  <si>
    <t>03.5.01.10260</t>
  </si>
  <si>
    <t>Муниципальная целевая программа"Улучшение условий и охраны труда в Большесельском муниципальном районе"</t>
  </si>
  <si>
    <t>Информационное обеспечение и пропаганда охраны труда</t>
  </si>
  <si>
    <t>Мероприятия по улучшению условий и охроаны труда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</si>
  <si>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федерального бюджета </t>
  </si>
  <si>
    <t>03.1.01.50840</t>
  </si>
  <si>
    <t>Обеспечение  деятельности  учреждений  подведомственных  учредителю  в  сфере  культуры</t>
  </si>
  <si>
    <t>11.1.01.10290</t>
  </si>
  <si>
    <t>11.1.02.10290</t>
  </si>
  <si>
    <t>11.1.05.10290</t>
  </si>
  <si>
    <t>99.0.00.71210</t>
  </si>
  <si>
    <t>Субсидия  на  переселение  граждан  из  жилищного  фонда,  признанного  непригодным  для  проживания, и (или)  жилищного  фонда с высоким  уровнем износа</t>
  </si>
  <si>
    <t>99.0.00.74770</t>
  </si>
  <si>
    <t>Субсидия на благоустройство  населенных пунктов Ярославской области</t>
  </si>
  <si>
    <t>99.0.00.R0200</t>
  </si>
  <si>
    <t>Субсидия  на  государственную  поддержку  молодых  семей Ярославской  области  в  приобретении (строительстве)  жилья</t>
  </si>
  <si>
    <t>Предоставление  субсидии  бюджетным,  автономнымучреждениям  и  иным некомерческим  организациям</t>
  </si>
  <si>
    <t>02.1.03.10010</t>
  </si>
  <si>
    <t>02.1.03.10020</t>
  </si>
  <si>
    <t>Субсидия  на государственную  поддержку  материально-технической  базы образовательных  организаций Ярославской области</t>
  </si>
  <si>
    <t>02.1.03.70470</t>
  </si>
  <si>
    <t>Мероприятия  по  содействию  решению  вопросов  местного  значения  по  обращению   депутатов Ярославской  областной  Думы</t>
  </si>
  <si>
    <t>02.1.03.74430</t>
  </si>
  <si>
    <t>Мероприятия,  связанные  с  отдыхом  и  оздоровлением  детей,  находящихся  в  трудной  жизненной  ситуации.</t>
  </si>
  <si>
    <t>03.3.02.54570</t>
  </si>
  <si>
    <t>Субсидия  на  реализацию  мероприятий  по  патриотическому  воспитанию  граждан</t>
  </si>
  <si>
    <t xml:space="preserve">Иные  межбюджетные  трансферты на комплектование  книжных  фондов  библиотек  муниципальных  образований  и  государственных  библиотек городов  Москвы  и  Санкт-петербурга </t>
  </si>
  <si>
    <t>11.1.01.51440</t>
  </si>
  <si>
    <t>Иные  межбюджетные  трансферты на комплектование  книжных  фондов  библиотек  муниципальных  образований  за счет  средств  областного  бюджета</t>
  </si>
  <si>
    <t>11.1.01.74510</t>
  </si>
  <si>
    <t>Иные  межбюджетные  трансферты  на  государственную  поддержку муниципальных  учреждений  культуры</t>
  </si>
  <si>
    <t>11.1.03.51470</t>
  </si>
  <si>
    <t>Мероприятия  по  содействию  решению  вопросов  местного  значения  по  обращению  депутатов  Ярославской  областной  Думы</t>
  </si>
  <si>
    <t>11.1.03.74430</t>
  </si>
  <si>
    <t>14.3.01.72040</t>
  </si>
  <si>
    <t>Субсидия на реализацию  мероприятий по  строительству  и  реконструкции  объектов  водоснабжения  и  водоотведения  за  счет  средств  областного  бюджета</t>
  </si>
  <si>
    <t>Субсидия  на  реализацию  муниципальных  программ (подпрограмм) развития  малого и среднего  предпринимательства</t>
  </si>
  <si>
    <t>15.1.02.72150</t>
  </si>
  <si>
    <t>Субсидия  на  реализацию  мероприятий  по  возмещению  части  затрат  организациям  любых  форм  собственности  и  индивидуальным  предпринимателям, занимающимся  доставкой  товаров отдаленные  сельские  населенные  пункты</t>
  </si>
  <si>
    <t>25.2.1.72880</t>
  </si>
  <si>
    <t>14.2.01.72010</t>
  </si>
  <si>
    <t>Субсидия  на  реализацию  мероприятий  по  строительству  и реконструкции объектов  теплоснабжения</t>
  </si>
  <si>
    <t xml:space="preserve">Субсидия  на  мероприятия  подпрограммы  "Обеспечение  жильем  молодых  семей"  федеральной  целевой  программы  "Жилище"  на 2015-2020 г. </t>
  </si>
  <si>
    <t>99.0.00.50200</t>
  </si>
  <si>
    <t>99.0.00.51460</t>
  </si>
  <si>
    <t>Иные  межбюджетные  трансферты на  подключение  общедоступных  библиотек  Российской  Федерации  к  сети  "Интернет"  и  развитие  системы  библиотечного  дела  с  учетом  задачи  расширения  информационных  технологий  и  оцифровки</t>
  </si>
  <si>
    <t>Субсидия  на  развитие  сети  плоскостных  спортивных  сооружений  в муниципальных  образованиях  Ярославской  области</t>
  </si>
  <si>
    <t>99.0.00.71970</t>
  </si>
  <si>
    <t>99.0.00.74720</t>
  </si>
  <si>
    <t>Субсидия  на  оснащение  оборудованием  муниципальных  учреждений  культуры</t>
  </si>
  <si>
    <t>11.1.03.10290</t>
  </si>
  <si>
    <t>Обеспечение бесперебойного предоставления коммунальных услуг потребителям Большесельского муниципального района</t>
  </si>
  <si>
    <t>14.1.02.00000</t>
  </si>
  <si>
    <t>Субсидия на выполнение мероприятий по обеспечению бесперебойного предоставления коммунальных услуг потребителям Ярославской области</t>
  </si>
  <si>
    <t>14.1.02.75200</t>
  </si>
  <si>
    <t>Софинансирование субсидии по обеспечению бесперебойного предоставления коммунальных услуг потребителям Ярославской области</t>
  </si>
  <si>
    <t>14.1.02.S5200</t>
  </si>
  <si>
    <t>Расходы на выплаты персоналу в целях обеспечения выполнения функций государственными (муниципальными ) органами, казёнными учреждениями, органами управления государственными внебюджетными фондами</t>
  </si>
  <si>
    <t>Иные бюджетные ассигнования</t>
  </si>
  <si>
    <t>50.0.00.25240</t>
  </si>
  <si>
    <t>Межбюджетные трансферты на осуществление внешнего муниципального финансового контроля за счёт средств Большесельского сельского поселения</t>
  </si>
  <si>
    <t>99.0.00.74430</t>
  </si>
  <si>
    <t>Мероприятия по содействию решению вопросов местного значения по обращению депутатов Ярославской областной Думы</t>
  </si>
  <si>
    <t>03.1.01.54620</t>
  </si>
  <si>
    <t xml:space="preserve">Компенсация отдельным  категориям граждан оплаты взноса на капитальный ремонт общего имущества в многоквартирном доме </t>
  </si>
  <si>
    <t>Субсидия на государственную поддержку малого и среднего  предпринимательства, включая крестьянские (фермерские) хозяйства</t>
  </si>
  <si>
    <t>15.1.02.50640</t>
  </si>
  <si>
    <t>50.0.00.80120</t>
  </si>
  <si>
    <t>Резервные фонды исполнительных органов государственной власти субъектов Российсской Федерации</t>
  </si>
  <si>
    <t>от 15.12 .2016г.   №212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</si>
</sst>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0" xfId="0"/>
    <xf numFmtId="0" fontId="10" fillId="0" borderId="0" xfId="1" applyNumberFormat="1" applyFont="1" applyFill="1" applyAlignment="1" applyProtection="1">
      <alignment vertical="center" wrapText="1"/>
      <protection hidden="1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3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3" fillId="4" borderId="9" xfId="0" applyFont="1" applyFill="1" applyBorder="1"/>
    <xf numFmtId="0" fontId="13" fillId="4" borderId="10" xfId="0" applyFont="1" applyFill="1" applyBorder="1"/>
    <xf numFmtId="0" fontId="13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9" xfId="0" applyFont="1" applyFill="1" applyBorder="1"/>
    <xf numFmtId="0" fontId="11" fillId="4" borderId="10" xfId="0" applyFont="1" applyFill="1" applyBorder="1"/>
    <xf numFmtId="0" fontId="11" fillId="4" borderId="1" xfId="0" applyFont="1" applyFill="1" applyBorder="1"/>
    <xf numFmtId="0" fontId="15" fillId="4" borderId="1" xfId="0" applyFont="1" applyFill="1" applyBorder="1" applyAlignment="1">
      <alignment wrapText="1"/>
    </xf>
    <xf numFmtId="0" fontId="15" fillId="4" borderId="3" xfId="0" applyFont="1" applyFill="1" applyBorder="1"/>
    <xf numFmtId="0" fontId="15" fillId="4" borderId="1" xfId="0" applyFont="1" applyFill="1" applyBorder="1"/>
    <xf numFmtId="0" fontId="16" fillId="4" borderId="1" xfId="0" applyFont="1" applyFill="1" applyBorder="1"/>
    <xf numFmtId="0" fontId="16" fillId="4" borderId="3" xfId="0" applyFont="1" applyFill="1" applyBorder="1"/>
    <xf numFmtId="0" fontId="11" fillId="4" borderId="3" xfId="0" applyFont="1" applyFill="1" applyBorder="1"/>
    <xf numFmtId="0" fontId="13" fillId="4" borderId="3" xfId="0" applyFont="1" applyFill="1" applyBorder="1"/>
    <xf numFmtId="0" fontId="13" fillId="4" borderId="9" xfId="0" applyFont="1" applyFill="1" applyBorder="1" applyAlignment="1">
      <alignment wrapText="1"/>
    </xf>
    <xf numFmtId="0" fontId="13" fillId="4" borderId="10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0" fontId="11" fillId="0" borderId="1" xfId="0" applyFont="1" applyBorder="1"/>
    <xf numFmtId="0" fontId="11" fillId="0" borderId="1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2" fillId="7" borderId="7" xfId="0" applyFont="1" applyFill="1" applyBorder="1"/>
    <xf numFmtId="0" fontId="12" fillId="7" borderId="6" xfId="0" applyFont="1" applyFill="1" applyBorder="1"/>
    <xf numFmtId="0" fontId="12" fillId="7" borderId="8" xfId="0" applyFont="1" applyFill="1" applyBorder="1"/>
    <xf numFmtId="0" fontId="12" fillId="7" borderId="1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49" fontId="12" fillId="2" borderId="9" xfId="0" applyNumberFormat="1" applyFont="1" applyFill="1" applyBorder="1"/>
    <xf numFmtId="49" fontId="12" fillId="2" borderId="11" xfId="0" applyNumberFormat="1" applyFont="1" applyFill="1" applyBorder="1"/>
    <xf numFmtId="0" fontId="12" fillId="2" borderId="1" xfId="0" applyNumberFormat="1" applyFont="1" applyFill="1" applyBorder="1"/>
    <xf numFmtId="0" fontId="12" fillId="7" borderId="10" xfId="0" applyFont="1" applyFill="1" applyBorder="1"/>
    <xf numFmtId="0" fontId="12" fillId="2" borderId="3" xfId="0" applyFont="1" applyFill="1" applyBorder="1"/>
    <xf numFmtId="0" fontId="11" fillId="2" borderId="10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49" fontId="12" fillId="2" borderId="10" xfId="0" applyNumberFormat="1" applyFont="1" applyFill="1" applyBorder="1"/>
    <xf numFmtId="2" fontId="12" fillId="7" borderId="1" xfId="0" applyNumberFormat="1" applyFont="1" applyFill="1" applyBorder="1"/>
    <xf numFmtId="0" fontId="12" fillId="4" borderId="3" xfId="0" applyFont="1" applyFill="1" applyBorder="1" applyAlignment="1">
      <alignment wrapText="1"/>
    </xf>
    <xf numFmtId="0" fontId="12" fillId="4" borderId="9" xfId="0" applyFont="1" applyFill="1" applyBorder="1"/>
    <xf numFmtId="0" fontId="12" fillId="4" borderId="10" xfId="0" applyFont="1" applyFill="1" applyBorder="1"/>
    <xf numFmtId="2" fontId="13" fillId="4" borderId="1" xfId="0" applyNumberFormat="1" applyFont="1" applyFill="1" applyBorder="1"/>
    <xf numFmtId="4" fontId="13" fillId="4" borderId="1" xfId="0" applyNumberFormat="1" applyFont="1" applyFill="1" applyBorder="1"/>
    <xf numFmtId="2" fontId="12" fillId="2" borderId="1" xfId="0" applyNumberFormat="1" applyFont="1" applyFill="1" applyBorder="1"/>
    <xf numFmtId="2" fontId="11" fillId="4" borderId="1" xfId="0" applyNumberFormat="1" applyFont="1" applyFill="1" applyBorder="1"/>
    <xf numFmtId="2" fontId="11" fillId="2" borderId="1" xfId="0" applyNumberFormat="1" applyFont="1" applyFill="1" applyBorder="1"/>
    <xf numFmtId="0" fontId="12" fillId="7" borderId="1" xfId="0" applyNumberFormat="1" applyFont="1" applyFill="1" applyBorder="1"/>
    <xf numFmtId="0" fontId="20" fillId="4" borderId="3" xfId="0" applyFont="1" applyFill="1" applyBorder="1" applyAlignment="1"/>
    <xf numFmtId="0" fontId="21" fillId="4" borderId="3" xfId="0" applyFont="1" applyFill="1" applyBorder="1" applyAlignment="1"/>
    <xf numFmtId="2" fontId="0" fillId="0" borderId="0" xfId="0" applyNumberFormat="1"/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8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101" t="s">
        <v>76</v>
      </c>
      <c r="B1" s="101"/>
      <c r="C1" s="101"/>
      <c r="D1" s="101"/>
      <c r="E1" s="101"/>
      <c r="F1" s="101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102" t="s">
        <v>200</v>
      </c>
      <c r="B1" s="102"/>
      <c r="C1" s="102"/>
      <c r="D1" s="102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1"/>
  <sheetViews>
    <sheetView tabSelected="1" topLeftCell="A2" zoomScale="75" zoomScaleNormal="75" workbookViewId="0">
      <selection activeCell="C3" sqref="C3:E3"/>
    </sheetView>
  </sheetViews>
  <sheetFormatPr defaultRowHeight="15" x14ac:dyDescent="0.25"/>
  <cols>
    <col min="1" max="1" width="96.140625" customWidth="1"/>
    <col min="2" max="2" width="12" customWidth="1"/>
    <col min="3" max="3" width="14.5703125" customWidth="1"/>
    <col min="4" max="4" width="11.5703125" style="39" customWidth="1"/>
    <col min="5" max="5" width="18.42578125" style="39" customWidth="1"/>
    <col min="6" max="6" width="12.28515625" customWidth="1"/>
    <col min="7" max="7" width="14" customWidth="1"/>
  </cols>
  <sheetData>
    <row r="1" spans="1:7" s="39" customFormat="1" x14ac:dyDescent="0.25">
      <c r="C1" s="104" t="s">
        <v>603</v>
      </c>
      <c r="D1" s="104"/>
    </row>
    <row r="2" spans="1:7" s="39" customFormat="1" x14ac:dyDescent="0.25">
      <c r="C2" s="105" t="s">
        <v>599</v>
      </c>
      <c r="D2" s="105"/>
      <c r="E2" s="105"/>
    </row>
    <row r="3" spans="1:7" ht="17.45" customHeight="1" x14ac:dyDescent="0.25">
      <c r="A3" s="40"/>
      <c r="B3" s="40"/>
      <c r="C3" s="106" t="s">
        <v>742</v>
      </c>
      <c r="D3" s="106"/>
      <c r="E3" s="106"/>
    </row>
    <row r="4" spans="1:7" ht="54.6" customHeight="1" x14ac:dyDescent="0.25">
      <c r="A4" s="103" t="s">
        <v>598</v>
      </c>
      <c r="B4" s="103"/>
      <c r="C4" s="103"/>
      <c r="D4" s="103"/>
      <c r="E4" s="103"/>
      <c r="F4" s="40"/>
    </row>
    <row r="5" spans="1:7" ht="51" customHeight="1" thickBot="1" x14ac:dyDescent="0.3">
      <c r="A5" s="41" t="s">
        <v>593</v>
      </c>
      <c r="B5" s="41" t="s">
        <v>594</v>
      </c>
      <c r="C5" s="41" t="s">
        <v>595</v>
      </c>
      <c r="D5" s="42" t="s">
        <v>596</v>
      </c>
      <c r="E5" s="41" t="s">
        <v>597</v>
      </c>
    </row>
    <row r="6" spans="1:7" ht="16.5" thickBot="1" x14ac:dyDescent="0.3">
      <c r="A6" s="70" t="s">
        <v>581</v>
      </c>
      <c r="B6" s="71">
        <v>704</v>
      </c>
      <c r="C6" s="72"/>
      <c r="D6" s="70"/>
      <c r="E6" s="88">
        <f>E7+E24+E33+E38+E43+E52+E62+E114+E120+E149+E158+E183+E194+E203+E222</f>
        <v>90522435.900000006</v>
      </c>
      <c r="G6" s="100"/>
    </row>
    <row r="7" spans="1:7" ht="31.5" x14ac:dyDescent="0.25">
      <c r="A7" s="74" t="s">
        <v>326</v>
      </c>
      <c r="B7" s="75"/>
      <c r="C7" s="76" t="s">
        <v>222</v>
      </c>
      <c r="D7" s="77"/>
      <c r="E7" s="78">
        <f>E8+E16</f>
        <v>2691325</v>
      </c>
    </row>
    <row r="8" spans="1:7" ht="31.5" x14ac:dyDescent="0.25">
      <c r="A8" s="43" t="s">
        <v>342</v>
      </c>
      <c r="B8" s="44"/>
      <c r="C8" s="45" t="s">
        <v>235</v>
      </c>
      <c r="D8" s="46"/>
      <c r="E8" s="47">
        <f>E9</f>
        <v>2537130</v>
      </c>
    </row>
    <row r="9" spans="1:7" ht="31.5" x14ac:dyDescent="0.25">
      <c r="A9" s="43" t="s">
        <v>418</v>
      </c>
      <c r="B9" s="44"/>
      <c r="C9" s="45" t="s">
        <v>236</v>
      </c>
      <c r="D9" s="46"/>
      <c r="E9" s="47">
        <f>E10+E14+E12</f>
        <v>2537130</v>
      </c>
    </row>
    <row r="10" spans="1:7" ht="31.5" x14ac:dyDescent="0.25">
      <c r="A10" s="48" t="s">
        <v>343</v>
      </c>
      <c r="B10" s="49"/>
      <c r="C10" s="50" t="s">
        <v>324</v>
      </c>
      <c r="D10" s="51"/>
      <c r="E10" s="52">
        <f>E11</f>
        <v>1426000</v>
      </c>
    </row>
    <row r="11" spans="1:7" s="39" customFormat="1" ht="31.5" x14ac:dyDescent="0.25">
      <c r="A11" s="48" t="s">
        <v>585</v>
      </c>
      <c r="B11" s="49"/>
      <c r="C11" s="50"/>
      <c r="D11" s="51">
        <v>600</v>
      </c>
      <c r="E11" s="52">
        <v>1426000</v>
      </c>
    </row>
    <row r="12" spans="1:7" s="39" customFormat="1" ht="31.5" x14ac:dyDescent="0.25">
      <c r="A12" s="48" t="s">
        <v>617</v>
      </c>
      <c r="B12" s="49"/>
      <c r="C12" s="50" t="s">
        <v>616</v>
      </c>
      <c r="D12" s="51"/>
      <c r="E12" s="52">
        <f>E13</f>
        <v>150000</v>
      </c>
    </row>
    <row r="13" spans="1:7" s="39" customFormat="1" ht="31.5" x14ac:dyDescent="0.25">
      <c r="A13" s="48" t="s">
        <v>585</v>
      </c>
      <c r="B13" s="49"/>
      <c r="C13" s="50"/>
      <c r="D13" s="51">
        <v>600</v>
      </c>
      <c r="E13" s="52">
        <v>150000</v>
      </c>
    </row>
    <row r="14" spans="1:7" ht="31.5" x14ac:dyDescent="0.25">
      <c r="A14" s="48" t="s">
        <v>344</v>
      </c>
      <c r="B14" s="49"/>
      <c r="C14" s="50" t="s">
        <v>325</v>
      </c>
      <c r="D14" s="51"/>
      <c r="E14" s="52">
        <f>E15</f>
        <v>961130</v>
      </c>
    </row>
    <row r="15" spans="1:7" s="39" customFormat="1" ht="31.5" x14ac:dyDescent="0.25">
      <c r="A15" s="48" t="s">
        <v>585</v>
      </c>
      <c r="B15" s="49"/>
      <c r="C15" s="50"/>
      <c r="D15" s="51">
        <v>600</v>
      </c>
      <c r="E15" s="52">
        <v>961130</v>
      </c>
    </row>
    <row r="16" spans="1:7" ht="31.5" x14ac:dyDescent="0.25">
      <c r="A16" s="43" t="s">
        <v>345</v>
      </c>
      <c r="B16" s="44"/>
      <c r="C16" s="45" t="s">
        <v>419</v>
      </c>
      <c r="D16" s="46"/>
      <c r="E16" s="47">
        <f>E17</f>
        <v>154195</v>
      </c>
    </row>
    <row r="17" spans="1:5" ht="31.5" x14ac:dyDescent="0.25">
      <c r="A17" s="43" t="s">
        <v>505</v>
      </c>
      <c r="B17" s="44"/>
      <c r="C17" s="45" t="s">
        <v>323</v>
      </c>
      <c r="D17" s="46"/>
      <c r="E17" s="47">
        <f>E20+E22+E18</f>
        <v>154195</v>
      </c>
    </row>
    <row r="18" spans="1:5" s="39" customFormat="1" ht="15.75" x14ac:dyDescent="0.25">
      <c r="A18" s="48" t="s">
        <v>698</v>
      </c>
      <c r="B18" s="44"/>
      <c r="C18" s="45" t="s">
        <v>534</v>
      </c>
      <c r="D18" s="46"/>
      <c r="E18" s="47">
        <f>E19</f>
        <v>138775</v>
      </c>
    </row>
    <row r="19" spans="1:5" s="39" customFormat="1" ht="31.5" x14ac:dyDescent="0.25">
      <c r="A19" s="48" t="s">
        <v>585</v>
      </c>
      <c r="B19" s="44"/>
      <c r="C19" s="45"/>
      <c r="D19" s="46">
        <v>600</v>
      </c>
      <c r="E19" s="47">
        <v>138775</v>
      </c>
    </row>
    <row r="20" spans="1:5" ht="31.5" x14ac:dyDescent="0.25">
      <c r="A20" s="48" t="s">
        <v>604</v>
      </c>
      <c r="B20" s="49"/>
      <c r="C20" s="50" t="s">
        <v>605</v>
      </c>
      <c r="D20" s="51"/>
      <c r="E20" s="52">
        <f>E21</f>
        <v>15420</v>
      </c>
    </row>
    <row r="21" spans="1:5" s="39" customFormat="1" ht="31.5" x14ac:dyDescent="0.25">
      <c r="A21" s="48" t="s">
        <v>585</v>
      </c>
      <c r="B21" s="49"/>
      <c r="C21" s="50"/>
      <c r="D21" s="51">
        <v>600</v>
      </c>
      <c r="E21" s="52">
        <v>15420</v>
      </c>
    </row>
    <row r="22" spans="1:5" ht="15.75" hidden="1" x14ac:dyDescent="0.25">
      <c r="A22" s="48" t="s">
        <v>535</v>
      </c>
      <c r="B22" s="49"/>
      <c r="C22" s="50" t="s">
        <v>534</v>
      </c>
      <c r="D22" s="51"/>
      <c r="E22" s="52">
        <f>E23</f>
        <v>0</v>
      </c>
    </row>
    <row r="23" spans="1:5" s="39" customFormat="1" ht="31.5" hidden="1" x14ac:dyDescent="0.25">
      <c r="A23" s="48" t="s">
        <v>585</v>
      </c>
      <c r="B23" s="49"/>
      <c r="C23" s="50"/>
      <c r="D23" s="51">
        <v>600</v>
      </c>
      <c r="E23" s="52"/>
    </row>
    <row r="24" spans="1:5" s="39" customFormat="1" ht="31.5" x14ac:dyDescent="0.25">
      <c r="A24" s="74" t="s">
        <v>346</v>
      </c>
      <c r="B24" s="75"/>
      <c r="C24" s="82" t="s">
        <v>237</v>
      </c>
      <c r="D24" s="83"/>
      <c r="E24" s="84">
        <f>E25+E29</f>
        <v>85000</v>
      </c>
    </row>
    <row r="25" spans="1:5" s="39" customFormat="1" ht="31.5" x14ac:dyDescent="0.25">
      <c r="A25" s="43" t="s">
        <v>347</v>
      </c>
      <c r="B25" s="44"/>
      <c r="C25" s="45" t="s">
        <v>238</v>
      </c>
      <c r="D25" s="46"/>
      <c r="E25" s="47">
        <f>E26</f>
        <v>80000</v>
      </c>
    </row>
    <row r="26" spans="1:5" s="39" customFormat="1" ht="15.75" x14ac:dyDescent="0.25">
      <c r="A26" s="43" t="s">
        <v>518</v>
      </c>
      <c r="B26" s="44"/>
      <c r="C26" s="45" t="s">
        <v>515</v>
      </c>
      <c r="D26" s="46"/>
      <c r="E26" s="47">
        <f>E27</f>
        <v>80000</v>
      </c>
    </row>
    <row r="27" spans="1:5" s="39" customFormat="1" ht="15.75" x14ac:dyDescent="0.25">
      <c r="A27" s="48" t="s">
        <v>556</v>
      </c>
      <c r="B27" s="49"/>
      <c r="C27" s="50" t="s">
        <v>557</v>
      </c>
      <c r="D27" s="51"/>
      <c r="E27" s="52">
        <f>E28</f>
        <v>80000</v>
      </c>
    </row>
    <row r="28" spans="1:5" s="39" customFormat="1" ht="24" customHeight="1" x14ac:dyDescent="0.25">
      <c r="A28" s="48" t="s">
        <v>588</v>
      </c>
      <c r="B28" s="49"/>
      <c r="C28" s="50"/>
      <c r="D28" s="51">
        <v>200</v>
      </c>
      <c r="E28" s="52">
        <v>80000</v>
      </c>
    </row>
    <row r="29" spans="1:5" ht="53.1" customHeight="1" x14ac:dyDescent="0.25">
      <c r="A29" s="43" t="s">
        <v>360</v>
      </c>
      <c r="B29" s="44"/>
      <c r="C29" s="45" t="s">
        <v>420</v>
      </c>
      <c r="D29" s="46"/>
      <c r="E29" s="47">
        <f>E30</f>
        <v>5000</v>
      </c>
    </row>
    <row r="30" spans="1:5" ht="19.5" customHeight="1" x14ac:dyDescent="0.25">
      <c r="A30" s="48" t="s">
        <v>528</v>
      </c>
      <c r="B30" s="49"/>
      <c r="C30" s="50" t="s">
        <v>529</v>
      </c>
      <c r="D30" s="51"/>
      <c r="E30" s="47">
        <f>E31</f>
        <v>5000</v>
      </c>
    </row>
    <row r="31" spans="1:5" ht="35.25" customHeight="1" x14ac:dyDescent="0.25">
      <c r="A31" s="48" t="s">
        <v>361</v>
      </c>
      <c r="B31" s="49"/>
      <c r="C31" s="50" t="s">
        <v>530</v>
      </c>
      <c r="D31" s="51"/>
      <c r="E31" s="52">
        <f>E32</f>
        <v>5000</v>
      </c>
    </row>
    <row r="32" spans="1:5" s="39" customFormat="1" ht="21.75" customHeight="1" x14ac:dyDescent="0.25">
      <c r="A32" s="48" t="s">
        <v>588</v>
      </c>
      <c r="B32" s="49"/>
      <c r="C32" s="50"/>
      <c r="D32" s="51">
        <v>200</v>
      </c>
      <c r="E32" s="52">
        <v>5000</v>
      </c>
    </row>
    <row r="33" spans="1:5" s="39" customFormat="1" ht="21.75" customHeight="1" x14ac:dyDescent="0.25">
      <c r="A33" s="74" t="s">
        <v>622</v>
      </c>
      <c r="B33" s="75"/>
      <c r="C33" s="82" t="s">
        <v>618</v>
      </c>
      <c r="D33" s="83"/>
      <c r="E33" s="84">
        <f>E34</f>
        <v>13000</v>
      </c>
    </row>
    <row r="34" spans="1:5" s="39" customFormat="1" ht="21.75" customHeight="1" x14ac:dyDescent="0.25">
      <c r="A34" s="43" t="s">
        <v>623</v>
      </c>
      <c r="B34" s="44"/>
      <c r="C34" s="45" t="s">
        <v>619</v>
      </c>
      <c r="D34" s="46"/>
      <c r="E34" s="47">
        <f>E35</f>
        <v>13000</v>
      </c>
    </row>
    <row r="35" spans="1:5" s="39" customFormat="1" ht="39.75" customHeight="1" x14ac:dyDescent="0.25">
      <c r="A35" s="43" t="s">
        <v>624</v>
      </c>
      <c r="B35" s="44"/>
      <c r="C35" s="45" t="s">
        <v>620</v>
      </c>
      <c r="D35" s="46"/>
      <c r="E35" s="47">
        <f>E36</f>
        <v>13000</v>
      </c>
    </row>
    <row r="36" spans="1:5" s="39" customFormat="1" ht="21.75" customHeight="1" x14ac:dyDescent="0.25">
      <c r="A36" s="48" t="s">
        <v>625</v>
      </c>
      <c r="B36" s="49"/>
      <c r="C36" s="50" t="s">
        <v>621</v>
      </c>
      <c r="D36" s="51"/>
      <c r="E36" s="52">
        <f>E37</f>
        <v>13000</v>
      </c>
    </row>
    <row r="37" spans="1:5" s="39" customFormat="1" ht="35.1" customHeight="1" x14ac:dyDescent="0.25">
      <c r="A37" s="48" t="s">
        <v>585</v>
      </c>
      <c r="B37" s="49"/>
      <c r="C37" s="50"/>
      <c r="D37" s="51">
        <v>600</v>
      </c>
      <c r="E37" s="52">
        <v>13000</v>
      </c>
    </row>
    <row r="38" spans="1:5" ht="31.5" x14ac:dyDescent="0.25">
      <c r="A38" s="85" t="s">
        <v>397</v>
      </c>
      <c r="B38" s="86"/>
      <c r="C38" s="82" t="s">
        <v>246</v>
      </c>
      <c r="D38" s="83"/>
      <c r="E38" s="84">
        <f>E39</f>
        <v>242400</v>
      </c>
    </row>
    <row r="39" spans="1:5" ht="31.5" x14ac:dyDescent="0.25">
      <c r="A39" s="53" t="s">
        <v>612</v>
      </c>
      <c r="B39" s="54"/>
      <c r="C39" s="45" t="s">
        <v>247</v>
      </c>
      <c r="D39" s="46"/>
      <c r="E39" s="47">
        <f>E40</f>
        <v>242400</v>
      </c>
    </row>
    <row r="40" spans="1:5" ht="24" customHeight="1" x14ac:dyDescent="0.25">
      <c r="A40" s="55" t="s">
        <v>445</v>
      </c>
      <c r="B40" s="54"/>
      <c r="C40" s="45" t="s">
        <v>248</v>
      </c>
      <c r="D40" s="46"/>
      <c r="E40" s="47">
        <f>E41</f>
        <v>242400</v>
      </c>
    </row>
    <row r="41" spans="1:5" ht="15.75" x14ac:dyDescent="0.25">
      <c r="A41" s="56" t="s">
        <v>396</v>
      </c>
      <c r="B41" s="57"/>
      <c r="C41" s="50" t="s">
        <v>446</v>
      </c>
      <c r="D41" s="51"/>
      <c r="E41" s="52">
        <f>E42</f>
        <v>242400</v>
      </c>
    </row>
    <row r="42" spans="1:5" s="39" customFormat="1" ht="15.75" x14ac:dyDescent="0.25">
      <c r="A42" s="48" t="s">
        <v>588</v>
      </c>
      <c r="B42" s="49"/>
      <c r="C42" s="50"/>
      <c r="D42" s="51">
        <v>200</v>
      </c>
      <c r="E42" s="52">
        <v>242400</v>
      </c>
    </row>
    <row r="43" spans="1:5" ht="31.5" x14ac:dyDescent="0.25">
      <c r="A43" s="74" t="s">
        <v>362</v>
      </c>
      <c r="B43" s="75"/>
      <c r="C43" s="82" t="s">
        <v>249</v>
      </c>
      <c r="D43" s="83"/>
      <c r="E43" s="84">
        <f>E44+E48</f>
        <v>149562</v>
      </c>
    </row>
    <row r="44" spans="1:5" ht="31.5" x14ac:dyDescent="0.25">
      <c r="A44" s="43" t="s">
        <v>363</v>
      </c>
      <c r="B44" s="44"/>
      <c r="C44" s="45" t="s">
        <v>250</v>
      </c>
      <c r="D44" s="46"/>
      <c r="E44" s="47">
        <f>E45</f>
        <v>15000</v>
      </c>
    </row>
    <row r="45" spans="1:5" ht="31.5" x14ac:dyDescent="0.25">
      <c r="A45" s="43" t="s">
        <v>447</v>
      </c>
      <c r="B45" s="44"/>
      <c r="C45" s="45" t="s">
        <v>251</v>
      </c>
      <c r="D45" s="46"/>
      <c r="E45" s="47">
        <f>E46</f>
        <v>15000</v>
      </c>
    </row>
    <row r="46" spans="1:5" ht="15.75" x14ac:dyDescent="0.25">
      <c r="A46" s="48" t="s">
        <v>364</v>
      </c>
      <c r="B46" s="49"/>
      <c r="C46" s="50" t="s">
        <v>615</v>
      </c>
      <c r="D46" s="51"/>
      <c r="E46" s="52">
        <f>E47</f>
        <v>15000</v>
      </c>
    </row>
    <row r="47" spans="1:5" s="39" customFormat="1" ht="15.75" x14ac:dyDescent="0.25">
      <c r="A47" s="48" t="s">
        <v>588</v>
      </c>
      <c r="B47" s="49"/>
      <c r="C47" s="50"/>
      <c r="D47" s="51">
        <v>200</v>
      </c>
      <c r="E47" s="52">
        <v>15000</v>
      </c>
    </row>
    <row r="48" spans="1:5" s="39" customFormat="1" ht="47.25" x14ac:dyDescent="0.25">
      <c r="A48" s="43" t="s">
        <v>629</v>
      </c>
      <c r="B48" s="44"/>
      <c r="C48" s="45" t="s">
        <v>626</v>
      </c>
      <c r="D48" s="46"/>
      <c r="E48" s="47">
        <f>E49</f>
        <v>134562</v>
      </c>
    </row>
    <row r="49" spans="1:5" s="39" customFormat="1" ht="47.25" x14ac:dyDescent="0.25">
      <c r="A49" s="43" t="s">
        <v>630</v>
      </c>
      <c r="B49" s="44"/>
      <c r="C49" s="45" t="s">
        <v>627</v>
      </c>
      <c r="D49" s="46"/>
      <c r="E49" s="47">
        <f>E50</f>
        <v>134562</v>
      </c>
    </row>
    <row r="50" spans="1:5" s="39" customFormat="1" ht="31.5" x14ac:dyDescent="0.25">
      <c r="A50" s="48" t="s">
        <v>631</v>
      </c>
      <c r="B50" s="49"/>
      <c r="C50" s="50" t="s">
        <v>628</v>
      </c>
      <c r="D50" s="51"/>
      <c r="E50" s="52">
        <f>E51</f>
        <v>134562</v>
      </c>
    </row>
    <row r="51" spans="1:5" s="39" customFormat="1" ht="15.75" x14ac:dyDescent="0.25">
      <c r="A51" s="48" t="s">
        <v>588</v>
      </c>
      <c r="B51" s="49"/>
      <c r="C51" s="50"/>
      <c r="D51" s="51">
        <v>200</v>
      </c>
      <c r="E51" s="52">
        <v>134562</v>
      </c>
    </row>
    <row r="52" spans="1:5" ht="47.25" x14ac:dyDescent="0.25">
      <c r="A52" s="74" t="s">
        <v>365</v>
      </c>
      <c r="B52" s="75"/>
      <c r="C52" s="82" t="s">
        <v>254</v>
      </c>
      <c r="D52" s="83"/>
      <c r="E52" s="84">
        <f>E53+E57</f>
        <v>1147000</v>
      </c>
    </row>
    <row r="53" spans="1:5" ht="31.5" x14ac:dyDescent="0.25">
      <c r="A53" s="43" t="s">
        <v>366</v>
      </c>
      <c r="B53" s="44"/>
      <c r="C53" s="45" t="s">
        <v>255</v>
      </c>
      <c r="D53" s="46"/>
      <c r="E53" s="47">
        <f>E54</f>
        <v>30000</v>
      </c>
    </row>
    <row r="54" spans="1:5" ht="47.25" x14ac:dyDescent="0.25">
      <c r="A54" s="43" t="s">
        <v>448</v>
      </c>
      <c r="B54" s="44"/>
      <c r="C54" s="45" t="s">
        <v>437</v>
      </c>
      <c r="D54" s="46"/>
      <c r="E54" s="47">
        <f>E55</f>
        <v>30000</v>
      </c>
    </row>
    <row r="55" spans="1:5" ht="15.75" x14ac:dyDescent="0.25">
      <c r="A55" s="48" t="s">
        <v>367</v>
      </c>
      <c r="B55" s="49"/>
      <c r="C55" s="50" t="s">
        <v>492</v>
      </c>
      <c r="D55" s="51"/>
      <c r="E55" s="52">
        <f>E56</f>
        <v>30000</v>
      </c>
    </row>
    <row r="56" spans="1:5" s="39" customFormat="1" ht="15.75" x14ac:dyDescent="0.25">
      <c r="A56" s="48" t="s">
        <v>588</v>
      </c>
      <c r="B56" s="49"/>
      <c r="C56" s="50"/>
      <c r="D56" s="51">
        <v>200</v>
      </c>
      <c r="E56" s="52">
        <v>30000</v>
      </c>
    </row>
    <row r="57" spans="1:5" ht="31.5" x14ac:dyDescent="0.25">
      <c r="A57" s="43" t="s">
        <v>368</v>
      </c>
      <c r="B57" s="44"/>
      <c r="C57" s="45" t="s">
        <v>256</v>
      </c>
      <c r="D57" s="46"/>
      <c r="E57" s="47">
        <f>E58</f>
        <v>1117000</v>
      </c>
    </row>
    <row r="58" spans="1:5" ht="47.25" x14ac:dyDescent="0.25">
      <c r="A58" s="43" t="s">
        <v>450</v>
      </c>
      <c r="B58" s="44"/>
      <c r="C58" s="45" t="s">
        <v>449</v>
      </c>
      <c r="D58" s="46"/>
      <c r="E58" s="47">
        <f>E59</f>
        <v>1117000</v>
      </c>
    </row>
    <row r="59" spans="1:5" ht="31.5" x14ac:dyDescent="0.25">
      <c r="A59" s="48" t="s">
        <v>369</v>
      </c>
      <c r="B59" s="49"/>
      <c r="C59" s="50" t="s">
        <v>491</v>
      </c>
      <c r="D59" s="51"/>
      <c r="E59" s="52">
        <f>E60+E61</f>
        <v>1117000</v>
      </c>
    </row>
    <row r="60" spans="1:5" s="39" customFormat="1" ht="47.25" x14ac:dyDescent="0.25">
      <c r="A60" s="48" t="s">
        <v>586</v>
      </c>
      <c r="B60" s="49"/>
      <c r="C60" s="50"/>
      <c r="D60" s="51">
        <v>100</v>
      </c>
      <c r="E60" s="52">
        <v>1017400</v>
      </c>
    </row>
    <row r="61" spans="1:5" s="39" customFormat="1" ht="15.75" x14ac:dyDescent="0.25">
      <c r="A61" s="48" t="s">
        <v>588</v>
      </c>
      <c r="B61" s="49"/>
      <c r="C61" s="50"/>
      <c r="D61" s="51">
        <v>200</v>
      </c>
      <c r="E61" s="52">
        <v>99600</v>
      </c>
    </row>
    <row r="62" spans="1:5" ht="31.5" x14ac:dyDescent="0.25">
      <c r="A62" s="74" t="s">
        <v>370</v>
      </c>
      <c r="B62" s="75"/>
      <c r="C62" s="82" t="s">
        <v>257</v>
      </c>
      <c r="D62" s="83"/>
      <c r="E62" s="84">
        <f>E63+E110</f>
        <v>25536819</v>
      </c>
    </row>
    <row r="63" spans="1:5" ht="31.5" x14ac:dyDescent="0.25">
      <c r="A63" s="43" t="s">
        <v>371</v>
      </c>
      <c r="B63" s="44"/>
      <c r="C63" s="45" t="s">
        <v>258</v>
      </c>
      <c r="D63" s="46"/>
      <c r="E63" s="47">
        <f>E64+E73+E78+E99+E102+E107</f>
        <v>25236819</v>
      </c>
    </row>
    <row r="64" spans="1:5" ht="15.75" x14ac:dyDescent="0.25">
      <c r="A64" s="43" t="s">
        <v>263</v>
      </c>
      <c r="B64" s="44"/>
      <c r="C64" s="45" t="s">
        <v>259</v>
      </c>
      <c r="D64" s="46"/>
      <c r="E64" s="47">
        <f>E67+E65+E69+E71</f>
        <v>3884525</v>
      </c>
    </row>
    <row r="65" spans="1:5" s="39" customFormat="1" ht="31.5" x14ac:dyDescent="0.25">
      <c r="A65" s="48" t="s">
        <v>679</v>
      </c>
      <c r="B65" s="44"/>
      <c r="C65" s="45" t="s">
        <v>680</v>
      </c>
      <c r="D65" s="46"/>
      <c r="E65" s="92">
        <f>E66</f>
        <v>3479159.3</v>
      </c>
    </row>
    <row r="66" spans="1:5" s="39" customFormat="1" ht="31.5" x14ac:dyDescent="0.25">
      <c r="A66" s="48" t="s">
        <v>585</v>
      </c>
      <c r="B66" s="44"/>
      <c r="C66" s="45"/>
      <c r="D66" s="46">
        <v>600</v>
      </c>
      <c r="E66" s="92">
        <v>3479159.3</v>
      </c>
    </row>
    <row r="67" spans="1:5" ht="15.75" x14ac:dyDescent="0.25">
      <c r="A67" s="48" t="s">
        <v>372</v>
      </c>
      <c r="B67" s="49"/>
      <c r="C67" s="50" t="s">
        <v>519</v>
      </c>
      <c r="D67" s="51"/>
      <c r="E67" s="95">
        <f>E68</f>
        <v>398540.7</v>
      </c>
    </row>
    <row r="68" spans="1:5" s="39" customFormat="1" ht="31.5" x14ac:dyDescent="0.25">
      <c r="A68" s="48" t="s">
        <v>585</v>
      </c>
      <c r="B68" s="49"/>
      <c r="C68" s="50"/>
      <c r="D68" s="51">
        <v>600</v>
      </c>
      <c r="E68" s="95">
        <v>398540.7</v>
      </c>
    </row>
    <row r="69" spans="1:5" s="39" customFormat="1" ht="47.25" x14ac:dyDescent="0.25">
      <c r="A69" s="48" t="s">
        <v>699</v>
      </c>
      <c r="B69" s="49"/>
      <c r="C69" s="50" t="s">
        <v>700</v>
      </c>
      <c r="D69" s="51"/>
      <c r="E69" s="52">
        <f>E70</f>
        <v>4781</v>
      </c>
    </row>
    <row r="70" spans="1:5" s="39" customFormat="1" ht="31.5" x14ac:dyDescent="0.25">
      <c r="A70" s="48" t="s">
        <v>585</v>
      </c>
      <c r="B70" s="49"/>
      <c r="C70" s="50"/>
      <c r="D70" s="51">
        <v>600</v>
      </c>
      <c r="E70" s="52">
        <v>4781</v>
      </c>
    </row>
    <row r="71" spans="1:5" s="39" customFormat="1" ht="31.5" x14ac:dyDescent="0.25">
      <c r="A71" s="48" t="s">
        <v>701</v>
      </c>
      <c r="B71" s="49"/>
      <c r="C71" s="50" t="s">
        <v>702</v>
      </c>
      <c r="D71" s="51"/>
      <c r="E71" s="52">
        <f>E72</f>
        <v>2044</v>
      </c>
    </row>
    <row r="72" spans="1:5" s="39" customFormat="1" ht="31.5" x14ac:dyDescent="0.25">
      <c r="A72" s="48" t="s">
        <v>585</v>
      </c>
      <c r="B72" s="49"/>
      <c r="C72" s="50"/>
      <c r="D72" s="51">
        <v>600</v>
      </c>
      <c r="E72" s="52">
        <v>2044</v>
      </c>
    </row>
    <row r="73" spans="1:5" ht="31.5" x14ac:dyDescent="0.25">
      <c r="A73" s="43" t="s">
        <v>264</v>
      </c>
      <c r="B73" s="44"/>
      <c r="C73" s="45" t="s">
        <v>260</v>
      </c>
      <c r="D73" s="46"/>
      <c r="E73" s="47">
        <f>E76+E74</f>
        <v>6925970</v>
      </c>
    </row>
    <row r="74" spans="1:5" s="39" customFormat="1" ht="31.5" x14ac:dyDescent="0.25">
      <c r="A74" s="48" t="s">
        <v>679</v>
      </c>
      <c r="B74" s="44"/>
      <c r="C74" s="45" t="s">
        <v>681</v>
      </c>
      <c r="D74" s="46"/>
      <c r="E74" s="47">
        <f>E75</f>
        <v>6113689.1200000001</v>
      </c>
    </row>
    <row r="75" spans="1:5" s="39" customFormat="1" ht="31.5" x14ac:dyDescent="0.25">
      <c r="A75" s="48" t="s">
        <v>585</v>
      </c>
      <c r="B75" s="44"/>
      <c r="C75" s="45"/>
      <c r="D75" s="46">
        <v>600</v>
      </c>
      <c r="E75" s="47">
        <v>6113689.1200000001</v>
      </c>
    </row>
    <row r="76" spans="1:5" ht="15.75" x14ac:dyDescent="0.25">
      <c r="A76" s="48" t="s">
        <v>308</v>
      </c>
      <c r="B76" s="49"/>
      <c r="C76" s="50" t="s">
        <v>454</v>
      </c>
      <c r="D76" s="51"/>
      <c r="E76" s="52">
        <f>E77</f>
        <v>812280.88</v>
      </c>
    </row>
    <row r="77" spans="1:5" s="39" customFormat="1" ht="31.5" x14ac:dyDescent="0.25">
      <c r="A77" s="48" t="s">
        <v>585</v>
      </c>
      <c r="B77" s="49"/>
      <c r="C77" s="50"/>
      <c r="D77" s="51">
        <v>600</v>
      </c>
      <c r="E77" s="52">
        <v>812280.88</v>
      </c>
    </row>
    <row r="78" spans="1:5" ht="15.75" x14ac:dyDescent="0.25">
      <c r="A78" s="43" t="s">
        <v>452</v>
      </c>
      <c r="B78" s="44"/>
      <c r="C78" s="45" t="s">
        <v>261</v>
      </c>
      <c r="D78" s="46"/>
      <c r="E78" s="47">
        <f>E81+E91+E97+E95+E83+E85+E87+E89+E93+E79</f>
        <v>9869447</v>
      </c>
    </row>
    <row r="79" spans="1:5" s="39" customFormat="1" ht="31.5" x14ac:dyDescent="0.25">
      <c r="A79" s="48" t="s">
        <v>679</v>
      </c>
      <c r="B79" s="44"/>
      <c r="C79" s="50" t="s">
        <v>723</v>
      </c>
      <c r="D79" s="51"/>
      <c r="E79" s="52">
        <f>E80</f>
        <v>403929</v>
      </c>
    </row>
    <row r="80" spans="1:5" s="39" customFormat="1" ht="31.5" x14ac:dyDescent="0.25">
      <c r="A80" s="48" t="s">
        <v>585</v>
      </c>
      <c r="B80" s="44"/>
      <c r="C80" s="50"/>
      <c r="D80" s="51">
        <v>600</v>
      </c>
      <c r="E80" s="52">
        <v>403929</v>
      </c>
    </row>
    <row r="81" spans="1:5" s="39" customFormat="1" ht="31.5" x14ac:dyDescent="0.25">
      <c r="A81" s="48" t="s">
        <v>606</v>
      </c>
      <c r="B81" s="49"/>
      <c r="C81" s="50" t="s">
        <v>607</v>
      </c>
      <c r="D81" s="51"/>
      <c r="E81" s="52">
        <f>E82</f>
        <v>444445</v>
      </c>
    </row>
    <row r="82" spans="1:5" s="39" customFormat="1" ht="31.5" x14ac:dyDescent="0.25">
      <c r="A82" s="48" t="s">
        <v>585</v>
      </c>
      <c r="B82" s="49"/>
      <c r="C82" s="50"/>
      <c r="D82" s="51">
        <v>600</v>
      </c>
      <c r="E82" s="52">
        <f>222222+222223</f>
        <v>444445</v>
      </c>
    </row>
    <row r="83" spans="1:5" s="39" customFormat="1" ht="31.5" x14ac:dyDescent="0.25">
      <c r="A83" s="48" t="s">
        <v>635</v>
      </c>
      <c r="B83" s="49"/>
      <c r="C83" s="50" t="s">
        <v>632</v>
      </c>
      <c r="D83" s="51"/>
      <c r="E83" s="52">
        <f>E84</f>
        <v>1447600</v>
      </c>
    </row>
    <row r="84" spans="1:5" s="39" customFormat="1" ht="31.5" x14ac:dyDescent="0.25">
      <c r="A84" s="48" t="s">
        <v>585</v>
      </c>
      <c r="B84" s="49"/>
      <c r="C84" s="50"/>
      <c r="D84" s="51">
        <v>600</v>
      </c>
      <c r="E84" s="52">
        <v>1447600</v>
      </c>
    </row>
    <row r="85" spans="1:5" s="39" customFormat="1" ht="31.5" x14ac:dyDescent="0.25">
      <c r="A85" s="48" t="s">
        <v>636</v>
      </c>
      <c r="B85" s="49"/>
      <c r="C85" s="50" t="s">
        <v>633</v>
      </c>
      <c r="D85" s="51"/>
      <c r="E85" s="52">
        <f>E86</f>
        <v>549300</v>
      </c>
    </row>
    <row r="86" spans="1:5" s="39" customFormat="1" ht="31.5" x14ac:dyDescent="0.25">
      <c r="A86" s="48" t="s">
        <v>585</v>
      </c>
      <c r="B86" s="49"/>
      <c r="C86" s="50"/>
      <c r="D86" s="51">
        <v>600</v>
      </c>
      <c r="E86" s="52">
        <v>549300</v>
      </c>
    </row>
    <row r="87" spans="1:5" s="39" customFormat="1" ht="31.5" x14ac:dyDescent="0.25">
      <c r="A87" s="48" t="s">
        <v>637</v>
      </c>
      <c r="B87" s="49"/>
      <c r="C87" s="50" t="s">
        <v>634</v>
      </c>
      <c r="D87" s="51"/>
      <c r="E87" s="52">
        <f>E88</f>
        <v>650500</v>
      </c>
    </row>
    <row r="88" spans="1:5" s="39" customFormat="1" ht="31.5" x14ac:dyDescent="0.25">
      <c r="A88" s="48" t="s">
        <v>585</v>
      </c>
      <c r="B88" s="49"/>
      <c r="C88" s="50"/>
      <c r="D88" s="51">
        <v>600</v>
      </c>
      <c r="E88" s="52">
        <v>650500</v>
      </c>
    </row>
    <row r="89" spans="1:5" s="39" customFormat="1" ht="31.5" x14ac:dyDescent="0.25">
      <c r="A89" s="48" t="s">
        <v>703</v>
      </c>
      <c r="B89" s="49"/>
      <c r="C89" s="50" t="s">
        <v>704</v>
      </c>
      <c r="D89" s="51"/>
      <c r="E89" s="52">
        <f>E90</f>
        <v>100000</v>
      </c>
    </row>
    <row r="90" spans="1:5" s="39" customFormat="1" ht="31.5" x14ac:dyDescent="0.25">
      <c r="A90" s="48" t="s">
        <v>585</v>
      </c>
      <c r="B90" s="49"/>
      <c r="C90" s="50"/>
      <c r="D90" s="51">
        <v>600</v>
      </c>
      <c r="E90" s="52">
        <v>100000</v>
      </c>
    </row>
    <row r="91" spans="1:5" ht="15.75" x14ac:dyDescent="0.25">
      <c r="A91" s="48" t="s">
        <v>374</v>
      </c>
      <c r="B91" s="49"/>
      <c r="C91" s="50" t="s">
        <v>453</v>
      </c>
      <c r="D91" s="51"/>
      <c r="E91" s="52">
        <f>E92</f>
        <v>3939000</v>
      </c>
    </row>
    <row r="92" spans="1:5" s="39" customFormat="1" ht="31.5" x14ac:dyDescent="0.25">
      <c r="A92" s="48" t="s">
        <v>585</v>
      </c>
      <c r="B92" s="49"/>
      <c r="C92" s="50"/>
      <c r="D92" s="51">
        <v>600</v>
      </c>
      <c r="E92" s="52">
        <v>3939000</v>
      </c>
    </row>
    <row r="93" spans="1:5" s="39" customFormat="1" ht="31.5" x14ac:dyDescent="0.25">
      <c r="A93" s="48" t="s">
        <v>705</v>
      </c>
      <c r="B93" s="49"/>
      <c r="C93" s="50" t="s">
        <v>706</v>
      </c>
      <c r="D93" s="51"/>
      <c r="E93" s="52">
        <f>E94</f>
        <v>112450</v>
      </c>
    </row>
    <row r="94" spans="1:5" s="39" customFormat="1" ht="31.5" x14ac:dyDescent="0.25">
      <c r="A94" s="48" t="s">
        <v>585</v>
      </c>
      <c r="B94" s="49"/>
      <c r="C94" s="50"/>
      <c r="D94" s="51">
        <v>600</v>
      </c>
      <c r="E94" s="52">
        <v>112450</v>
      </c>
    </row>
    <row r="95" spans="1:5" s="39" customFormat="1" ht="31.5" x14ac:dyDescent="0.25">
      <c r="A95" s="48" t="s">
        <v>608</v>
      </c>
      <c r="B95" s="49"/>
      <c r="C95" s="50" t="s">
        <v>609</v>
      </c>
      <c r="D95" s="51"/>
      <c r="E95" s="52">
        <f>E96</f>
        <v>222223</v>
      </c>
    </row>
    <row r="96" spans="1:5" s="39" customFormat="1" ht="31.5" x14ac:dyDescent="0.25">
      <c r="A96" s="48" t="s">
        <v>585</v>
      </c>
      <c r="B96" s="49"/>
      <c r="C96" s="50"/>
      <c r="D96" s="51">
        <v>600</v>
      </c>
      <c r="E96" s="52">
        <f>111111+111112</f>
        <v>222223</v>
      </c>
    </row>
    <row r="97" spans="1:5" ht="15.75" x14ac:dyDescent="0.25">
      <c r="A97" s="48" t="s">
        <v>536</v>
      </c>
      <c r="B97" s="49"/>
      <c r="C97" s="50" t="s">
        <v>537</v>
      </c>
      <c r="D97" s="51"/>
      <c r="E97" s="52">
        <f>E98</f>
        <v>2000000</v>
      </c>
    </row>
    <row r="98" spans="1:5" s="39" customFormat="1" ht="31.5" x14ac:dyDescent="0.25">
      <c r="A98" s="48" t="s">
        <v>585</v>
      </c>
      <c r="B98" s="49"/>
      <c r="C98" s="50"/>
      <c r="D98" s="51">
        <v>600</v>
      </c>
      <c r="E98" s="52">
        <f>1000000+1000000</f>
        <v>2000000</v>
      </c>
    </row>
    <row r="99" spans="1:5" ht="31.5" x14ac:dyDescent="0.25">
      <c r="A99" s="43" t="s">
        <v>451</v>
      </c>
      <c r="B99" s="44"/>
      <c r="C99" s="45" t="s">
        <v>262</v>
      </c>
      <c r="D99" s="46"/>
      <c r="E99" s="47">
        <f>E100</f>
        <v>2874715</v>
      </c>
    </row>
    <row r="100" spans="1:5" ht="15.75" x14ac:dyDescent="0.25">
      <c r="A100" s="48" t="s">
        <v>373</v>
      </c>
      <c r="B100" s="49"/>
      <c r="C100" s="50" t="s">
        <v>520</v>
      </c>
      <c r="D100" s="51"/>
      <c r="E100" s="52">
        <f>E101</f>
        <v>2874715</v>
      </c>
    </row>
    <row r="101" spans="1:5" s="39" customFormat="1" ht="31.5" x14ac:dyDescent="0.25">
      <c r="A101" s="48" t="s">
        <v>585</v>
      </c>
      <c r="B101" s="49"/>
      <c r="C101" s="50"/>
      <c r="D101" s="51">
        <v>600</v>
      </c>
      <c r="E101" s="52">
        <v>2874715</v>
      </c>
    </row>
    <row r="102" spans="1:5" ht="15.75" x14ac:dyDescent="0.25">
      <c r="A102" s="43" t="s">
        <v>522</v>
      </c>
      <c r="B102" s="44"/>
      <c r="C102" s="45" t="s">
        <v>521</v>
      </c>
      <c r="D102" s="46"/>
      <c r="E102" s="47">
        <f>E105+E103</f>
        <v>1432162</v>
      </c>
    </row>
    <row r="103" spans="1:5" s="39" customFormat="1" ht="31.5" x14ac:dyDescent="0.25">
      <c r="A103" s="48" t="s">
        <v>679</v>
      </c>
      <c r="B103" s="44"/>
      <c r="C103" s="45" t="s">
        <v>682</v>
      </c>
      <c r="D103" s="46"/>
      <c r="E103" s="47">
        <f>E104</f>
        <v>1285825.07</v>
      </c>
    </row>
    <row r="104" spans="1:5" s="39" customFormat="1" ht="31.5" x14ac:dyDescent="0.25">
      <c r="A104" s="48" t="s">
        <v>585</v>
      </c>
      <c r="B104" s="44"/>
      <c r="C104" s="45"/>
      <c r="D104" s="46">
        <v>600</v>
      </c>
      <c r="E104" s="47">
        <v>1285825.07</v>
      </c>
    </row>
    <row r="105" spans="1:5" ht="15.75" x14ac:dyDescent="0.25">
      <c r="A105" s="48" t="s">
        <v>523</v>
      </c>
      <c r="B105" s="49"/>
      <c r="C105" s="50" t="s">
        <v>524</v>
      </c>
      <c r="D105" s="51"/>
      <c r="E105" s="52">
        <f>E106</f>
        <v>146336.93</v>
      </c>
    </row>
    <row r="106" spans="1:5" s="39" customFormat="1" ht="31.5" x14ac:dyDescent="0.25">
      <c r="A106" s="48" t="s">
        <v>585</v>
      </c>
      <c r="B106" s="49"/>
      <c r="C106" s="50"/>
      <c r="D106" s="51">
        <v>600</v>
      </c>
      <c r="E106" s="52">
        <v>146336.93</v>
      </c>
    </row>
    <row r="107" spans="1:5" ht="15.75" x14ac:dyDescent="0.25">
      <c r="A107" s="43" t="s">
        <v>106</v>
      </c>
      <c r="B107" s="44"/>
      <c r="C107" s="45" t="s">
        <v>525</v>
      </c>
      <c r="D107" s="46"/>
      <c r="E107" s="47">
        <f>E108</f>
        <v>250000</v>
      </c>
    </row>
    <row r="108" spans="1:5" ht="15.75" x14ac:dyDescent="0.25">
      <c r="A108" s="48" t="s">
        <v>527</v>
      </c>
      <c r="B108" s="49"/>
      <c r="C108" s="50" t="s">
        <v>526</v>
      </c>
      <c r="D108" s="51"/>
      <c r="E108" s="52">
        <f>E109</f>
        <v>250000</v>
      </c>
    </row>
    <row r="109" spans="1:5" s="39" customFormat="1" ht="31.5" x14ac:dyDescent="0.25">
      <c r="A109" s="48" t="s">
        <v>585</v>
      </c>
      <c r="B109" s="49"/>
      <c r="C109" s="50"/>
      <c r="D109" s="51">
        <v>600</v>
      </c>
      <c r="E109" s="52">
        <v>250000</v>
      </c>
    </row>
    <row r="110" spans="1:5" ht="31.5" x14ac:dyDescent="0.25">
      <c r="A110" s="43" t="s">
        <v>375</v>
      </c>
      <c r="B110" s="44"/>
      <c r="C110" s="45" t="s">
        <v>421</v>
      </c>
      <c r="D110" s="46"/>
      <c r="E110" s="47">
        <f>E111</f>
        <v>300000</v>
      </c>
    </row>
    <row r="111" spans="1:5" ht="15.75" x14ac:dyDescent="0.25">
      <c r="A111" s="43" t="s">
        <v>455</v>
      </c>
      <c r="B111" s="44"/>
      <c r="C111" s="45" t="s">
        <v>439</v>
      </c>
      <c r="D111" s="46"/>
      <c r="E111" s="47">
        <f>E112</f>
        <v>300000</v>
      </c>
    </row>
    <row r="112" spans="1:5" ht="15.75" x14ac:dyDescent="0.25">
      <c r="A112" s="48" t="s">
        <v>376</v>
      </c>
      <c r="B112" s="49"/>
      <c r="C112" s="50" t="s">
        <v>458</v>
      </c>
      <c r="D112" s="51"/>
      <c r="E112" s="52">
        <f>E113</f>
        <v>300000</v>
      </c>
    </row>
    <row r="113" spans="1:5" s="39" customFormat="1" ht="31.5" x14ac:dyDescent="0.25">
      <c r="A113" s="48" t="s">
        <v>585</v>
      </c>
      <c r="B113" s="49"/>
      <c r="C113" s="50"/>
      <c r="D113" s="51">
        <v>600</v>
      </c>
      <c r="E113" s="52">
        <v>300000</v>
      </c>
    </row>
    <row r="114" spans="1:5" ht="31.5" x14ac:dyDescent="0.25">
      <c r="A114" s="74" t="s">
        <v>377</v>
      </c>
      <c r="B114" s="75"/>
      <c r="C114" s="82" t="s">
        <v>265</v>
      </c>
      <c r="D114" s="83"/>
      <c r="E114" s="84">
        <f>E115</f>
        <v>604000</v>
      </c>
    </row>
    <row r="115" spans="1:5" ht="31.5" x14ac:dyDescent="0.25">
      <c r="A115" s="43" t="s">
        <v>378</v>
      </c>
      <c r="B115" s="44"/>
      <c r="C115" s="45" t="s">
        <v>266</v>
      </c>
      <c r="D115" s="46"/>
      <c r="E115" s="47">
        <f>E116</f>
        <v>604000</v>
      </c>
    </row>
    <row r="116" spans="1:5" ht="15.75" x14ac:dyDescent="0.25">
      <c r="A116" s="43" t="s">
        <v>268</v>
      </c>
      <c r="B116" s="44"/>
      <c r="C116" s="45" t="s">
        <v>267</v>
      </c>
      <c r="D116" s="46"/>
      <c r="E116" s="47">
        <f>E117</f>
        <v>604000</v>
      </c>
    </row>
    <row r="117" spans="1:5" ht="15.75" x14ac:dyDescent="0.25">
      <c r="A117" s="48" t="s">
        <v>379</v>
      </c>
      <c r="B117" s="49"/>
      <c r="C117" s="50" t="s">
        <v>457</v>
      </c>
      <c r="D117" s="51"/>
      <c r="E117" s="52">
        <f>E118+E119</f>
        <v>604000</v>
      </c>
    </row>
    <row r="118" spans="1:5" s="39" customFormat="1" ht="15.75" x14ac:dyDescent="0.25">
      <c r="A118" s="48" t="s">
        <v>588</v>
      </c>
      <c r="B118" s="49"/>
      <c r="C118" s="50"/>
      <c r="D118" s="51">
        <v>200</v>
      </c>
      <c r="E118" s="52">
        <v>512000</v>
      </c>
    </row>
    <row r="119" spans="1:5" s="39" customFormat="1" ht="15.75" x14ac:dyDescent="0.25">
      <c r="A119" s="48" t="s">
        <v>731</v>
      </c>
      <c r="B119" s="49"/>
      <c r="C119" s="50"/>
      <c r="D119" s="51">
        <v>800</v>
      </c>
      <c r="E119" s="52">
        <v>92000</v>
      </c>
    </row>
    <row r="120" spans="1:5" ht="31.5" x14ac:dyDescent="0.25">
      <c r="A120" s="74" t="s">
        <v>380</v>
      </c>
      <c r="B120" s="75"/>
      <c r="C120" s="82" t="s">
        <v>269</v>
      </c>
      <c r="D120" s="83"/>
      <c r="E120" s="84">
        <f>E121+E132+E142</f>
        <v>20390565.93</v>
      </c>
    </row>
    <row r="121" spans="1:5" ht="47.25" x14ac:dyDescent="0.25">
      <c r="A121" s="43" t="s">
        <v>381</v>
      </c>
      <c r="B121" s="44"/>
      <c r="C121" s="45" t="s">
        <v>270</v>
      </c>
      <c r="D121" s="46"/>
      <c r="E121" s="47">
        <f>E122+E127</f>
        <v>12363440.460000001</v>
      </c>
    </row>
    <row r="122" spans="1:5" ht="31.5" x14ac:dyDescent="0.25">
      <c r="A122" s="43" t="s">
        <v>456</v>
      </c>
      <c r="B122" s="44"/>
      <c r="C122" s="45" t="s">
        <v>271</v>
      </c>
      <c r="D122" s="46"/>
      <c r="E122" s="47">
        <f>E125+E124</f>
        <v>5361431.46</v>
      </c>
    </row>
    <row r="123" spans="1:5" s="39" customFormat="1" ht="46.5" customHeight="1" x14ac:dyDescent="0.25">
      <c r="A123" s="69" t="s">
        <v>611</v>
      </c>
      <c r="B123" s="48"/>
      <c r="C123" s="58" t="s">
        <v>459</v>
      </c>
      <c r="D123" s="51"/>
      <c r="E123" s="52">
        <f>E124</f>
        <v>4961431.46</v>
      </c>
    </row>
    <row r="124" spans="1:5" s="39" customFormat="1" ht="15.75" x14ac:dyDescent="0.25">
      <c r="A124" s="48" t="s">
        <v>731</v>
      </c>
      <c r="B124" s="58"/>
      <c r="C124" s="50"/>
      <c r="D124" s="51">
        <v>800</v>
      </c>
      <c r="E124" s="52">
        <v>4961431.46</v>
      </c>
    </row>
    <row r="125" spans="1:5" ht="15.75" x14ac:dyDescent="0.25">
      <c r="A125" s="48" t="s">
        <v>382</v>
      </c>
      <c r="B125" s="49"/>
      <c r="C125" s="50" t="s">
        <v>460</v>
      </c>
      <c r="D125" s="51"/>
      <c r="E125" s="52">
        <f>E126</f>
        <v>400000</v>
      </c>
    </row>
    <row r="126" spans="1:5" s="39" customFormat="1" ht="15.75" x14ac:dyDescent="0.25">
      <c r="A126" s="48" t="s">
        <v>731</v>
      </c>
      <c r="B126" s="49"/>
      <c r="C126" s="50"/>
      <c r="D126" s="51">
        <v>800</v>
      </c>
      <c r="E126" s="52">
        <v>400000</v>
      </c>
    </row>
    <row r="127" spans="1:5" s="39" customFormat="1" ht="31.5" x14ac:dyDescent="0.25">
      <c r="A127" s="43" t="s">
        <v>724</v>
      </c>
      <c r="B127" s="98"/>
      <c r="C127" s="98" t="s">
        <v>725</v>
      </c>
      <c r="D127" s="51"/>
      <c r="E127" s="52">
        <f>E128+E130</f>
        <v>7002009</v>
      </c>
    </row>
    <row r="128" spans="1:5" s="39" customFormat="1" ht="31.5" x14ac:dyDescent="0.25">
      <c r="A128" s="48" t="s">
        <v>726</v>
      </c>
      <c r="B128" s="99"/>
      <c r="C128" s="99" t="s">
        <v>727</v>
      </c>
      <c r="D128" s="51"/>
      <c r="E128" s="52">
        <f>E129</f>
        <v>6630009</v>
      </c>
    </row>
    <row r="129" spans="1:5" s="39" customFormat="1" ht="15.75" x14ac:dyDescent="0.25">
      <c r="A129" s="48" t="s">
        <v>731</v>
      </c>
      <c r="B129" s="49"/>
      <c r="C129" s="50"/>
      <c r="D129" s="51">
        <v>800</v>
      </c>
      <c r="E129" s="52">
        <v>6630009</v>
      </c>
    </row>
    <row r="130" spans="1:5" s="39" customFormat="1" ht="31.5" x14ac:dyDescent="0.25">
      <c r="A130" s="48" t="s">
        <v>728</v>
      </c>
      <c r="B130" s="99"/>
      <c r="C130" s="99" t="s">
        <v>729</v>
      </c>
      <c r="D130" s="51"/>
      <c r="E130" s="52">
        <f>E131</f>
        <v>372000</v>
      </c>
    </row>
    <row r="131" spans="1:5" s="39" customFormat="1" ht="15.75" x14ac:dyDescent="0.25">
      <c r="A131" s="48" t="s">
        <v>731</v>
      </c>
      <c r="B131" s="49"/>
      <c r="C131" s="50"/>
      <c r="D131" s="51">
        <v>800</v>
      </c>
      <c r="E131" s="52">
        <v>372000</v>
      </c>
    </row>
    <row r="132" spans="1:5" s="39" customFormat="1" ht="47.25" x14ac:dyDescent="0.25">
      <c r="A132" s="43" t="s">
        <v>383</v>
      </c>
      <c r="B132" s="49"/>
      <c r="C132" s="45" t="s">
        <v>272</v>
      </c>
      <c r="D132" s="46"/>
      <c r="E132" s="47">
        <f>E133+E139</f>
        <v>6303130.8300000001</v>
      </c>
    </row>
    <row r="133" spans="1:5" s="39" customFormat="1" ht="31.5" x14ac:dyDescent="0.25">
      <c r="A133" s="43" t="s">
        <v>638</v>
      </c>
      <c r="B133" s="49"/>
      <c r="C133" s="45" t="s">
        <v>639</v>
      </c>
      <c r="D133" s="46"/>
      <c r="E133" s="47">
        <f>E134+E137</f>
        <v>6069245</v>
      </c>
    </row>
    <row r="134" spans="1:5" s="39" customFormat="1" ht="31.5" x14ac:dyDescent="0.25">
      <c r="A134" s="48" t="s">
        <v>640</v>
      </c>
      <c r="B134" s="49"/>
      <c r="C134" s="50" t="s">
        <v>641</v>
      </c>
      <c r="D134" s="51"/>
      <c r="E134" s="52">
        <f>E135+E136</f>
        <v>384495</v>
      </c>
    </row>
    <row r="135" spans="1:5" s="39" customFormat="1" ht="15.75" x14ac:dyDescent="0.25">
      <c r="A135" s="48" t="s">
        <v>642</v>
      </c>
      <c r="B135" s="49"/>
      <c r="C135" s="50"/>
      <c r="D135" s="51">
        <v>200</v>
      </c>
      <c r="E135" s="52">
        <v>60000</v>
      </c>
    </row>
    <row r="136" spans="1:5" s="39" customFormat="1" ht="15.75" x14ac:dyDescent="0.25">
      <c r="A136" s="48" t="s">
        <v>643</v>
      </c>
      <c r="B136" s="49"/>
      <c r="C136" s="50"/>
      <c r="D136" s="51">
        <v>400</v>
      </c>
      <c r="E136" s="52">
        <v>324495</v>
      </c>
    </row>
    <row r="137" spans="1:5" s="39" customFormat="1" ht="31.5" x14ac:dyDescent="0.25">
      <c r="A137" s="48" t="s">
        <v>714</v>
      </c>
      <c r="B137" s="49"/>
      <c r="C137" s="50" t="s">
        <v>713</v>
      </c>
      <c r="D137" s="51"/>
      <c r="E137" s="52">
        <f>E138</f>
        <v>5684750</v>
      </c>
    </row>
    <row r="138" spans="1:5" s="39" customFormat="1" ht="15.75" x14ac:dyDescent="0.25">
      <c r="A138" s="48" t="s">
        <v>643</v>
      </c>
      <c r="B138" s="49"/>
      <c r="C138" s="50"/>
      <c r="D138" s="51">
        <v>400</v>
      </c>
      <c r="E138" s="52">
        <v>5684750</v>
      </c>
    </row>
    <row r="139" spans="1:5" s="39" customFormat="1" ht="47.25" x14ac:dyDescent="0.25">
      <c r="A139" s="43" t="s">
        <v>461</v>
      </c>
      <c r="B139" s="49"/>
      <c r="C139" s="45" t="s">
        <v>441</v>
      </c>
      <c r="D139" s="46"/>
      <c r="E139" s="47">
        <f>E140</f>
        <v>233885.83</v>
      </c>
    </row>
    <row r="140" spans="1:5" s="39" customFormat="1" ht="31.5" x14ac:dyDescent="0.25">
      <c r="A140" s="48" t="s">
        <v>644</v>
      </c>
      <c r="B140" s="49"/>
      <c r="C140" s="50" t="s">
        <v>645</v>
      </c>
      <c r="D140" s="51"/>
      <c r="E140" s="52">
        <f>E141</f>
        <v>233885.83</v>
      </c>
    </row>
    <row r="141" spans="1:5" s="39" customFormat="1" ht="15.75" x14ac:dyDescent="0.25">
      <c r="A141" s="48" t="s">
        <v>642</v>
      </c>
      <c r="B141" s="49"/>
      <c r="C141" s="50"/>
      <c r="D141" s="51">
        <v>200</v>
      </c>
      <c r="E141" s="52">
        <v>233885.83</v>
      </c>
    </row>
    <row r="142" spans="1:5" s="39" customFormat="1" ht="31.5" x14ac:dyDescent="0.25">
      <c r="A142" s="43" t="s">
        <v>384</v>
      </c>
      <c r="B142" s="49"/>
      <c r="C142" s="45" t="s">
        <v>273</v>
      </c>
      <c r="D142" s="46"/>
      <c r="E142" s="47">
        <f>E143+E147</f>
        <v>1723994.6400000001</v>
      </c>
    </row>
    <row r="143" spans="1:5" s="39" customFormat="1" ht="47.25" x14ac:dyDescent="0.25">
      <c r="A143" s="43" t="s">
        <v>462</v>
      </c>
      <c r="B143" s="49"/>
      <c r="C143" s="45" t="s">
        <v>274</v>
      </c>
      <c r="D143" s="46"/>
      <c r="E143" s="47">
        <f>E144</f>
        <v>1444092.12</v>
      </c>
    </row>
    <row r="144" spans="1:5" s="39" customFormat="1" ht="31.5" x14ac:dyDescent="0.25">
      <c r="A144" s="48" t="s">
        <v>385</v>
      </c>
      <c r="B144" s="49"/>
      <c r="C144" s="50" t="s">
        <v>463</v>
      </c>
      <c r="D144" s="51"/>
      <c r="E144" s="52">
        <f>E145+E146</f>
        <v>1444092.12</v>
      </c>
    </row>
    <row r="145" spans="1:5" s="39" customFormat="1" ht="15.75" x14ac:dyDescent="0.25">
      <c r="A145" s="48" t="s">
        <v>642</v>
      </c>
      <c r="B145" s="49"/>
      <c r="C145" s="50"/>
      <c r="D145" s="51">
        <v>200</v>
      </c>
      <c r="E145" s="52">
        <v>1149092.1200000001</v>
      </c>
    </row>
    <row r="146" spans="1:5" s="39" customFormat="1" ht="15.75" x14ac:dyDescent="0.25">
      <c r="A146" s="48" t="s">
        <v>643</v>
      </c>
      <c r="B146" s="49"/>
      <c r="C146" s="50"/>
      <c r="D146" s="51">
        <v>400</v>
      </c>
      <c r="E146" s="52">
        <v>295000</v>
      </c>
    </row>
    <row r="147" spans="1:5" s="39" customFormat="1" ht="31.5" x14ac:dyDescent="0.25">
      <c r="A147" s="48" t="s">
        <v>708</v>
      </c>
      <c r="B147" s="49"/>
      <c r="C147" s="50" t="s">
        <v>707</v>
      </c>
      <c r="D147" s="51"/>
      <c r="E147" s="52">
        <f>E148</f>
        <v>279902.52</v>
      </c>
    </row>
    <row r="148" spans="1:5" s="39" customFormat="1" ht="15.75" x14ac:dyDescent="0.25">
      <c r="A148" s="48" t="s">
        <v>643</v>
      </c>
      <c r="B148" s="49"/>
      <c r="C148" s="50"/>
      <c r="D148" s="51">
        <v>400</v>
      </c>
      <c r="E148" s="52">
        <v>279902.52</v>
      </c>
    </row>
    <row r="149" spans="1:5" ht="31.5" x14ac:dyDescent="0.25">
      <c r="A149" s="74" t="s">
        <v>386</v>
      </c>
      <c r="B149" s="75"/>
      <c r="C149" s="82" t="s">
        <v>275</v>
      </c>
      <c r="D149" s="83"/>
      <c r="E149" s="84">
        <f>E150</f>
        <v>729000</v>
      </c>
    </row>
    <row r="150" spans="1:5" ht="31.5" x14ac:dyDescent="0.25">
      <c r="A150" s="43" t="s">
        <v>387</v>
      </c>
      <c r="B150" s="44"/>
      <c r="C150" s="45" t="s">
        <v>422</v>
      </c>
      <c r="D150" s="46"/>
      <c r="E150" s="47">
        <f>E151+E156+E154</f>
        <v>729000</v>
      </c>
    </row>
    <row r="151" spans="1:5" ht="31.5" x14ac:dyDescent="0.25">
      <c r="A151" s="43" t="s">
        <v>277</v>
      </c>
      <c r="B151" s="44"/>
      <c r="C151" s="45" t="s">
        <v>276</v>
      </c>
      <c r="D151" s="46"/>
      <c r="E151" s="47">
        <f>E152</f>
        <v>100000</v>
      </c>
    </row>
    <row r="152" spans="1:5" ht="31.5" x14ac:dyDescent="0.25">
      <c r="A152" s="48" t="s">
        <v>309</v>
      </c>
      <c r="B152" s="49"/>
      <c r="C152" s="50" t="s">
        <v>464</v>
      </c>
      <c r="D152" s="51"/>
      <c r="E152" s="52">
        <f>E153</f>
        <v>100000</v>
      </c>
    </row>
    <row r="153" spans="1:5" s="39" customFormat="1" ht="15.75" x14ac:dyDescent="0.25">
      <c r="A153" s="48" t="s">
        <v>731</v>
      </c>
      <c r="B153" s="49"/>
      <c r="C153" s="50"/>
      <c r="D153" s="51">
        <v>800</v>
      </c>
      <c r="E153" s="52">
        <v>100000</v>
      </c>
    </row>
    <row r="154" spans="1:5" s="39" customFormat="1" ht="31.5" x14ac:dyDescent="0.25">
      <c r="A154" s="48" t="s">
        <v>738</v>
      </c>
      <c r="B154" s="49"/>
      <c r="C154" s="50" t="s">
        <v>739</v>
      </c>
      <c r="D154" s="51"/>
      <c r="E154" s="52">
        <f>E155</f>
        <v>500000</v>
      </c>
    </row>
    <row r="155" spans="1:5" s="39" customFormat="1" ht="15.75" x14ac:dyDescent="0.25">
      <c r="A155" s="48" t="s">
        <v>731</v>
      </c>
      <c r="B155" s="49"/>
      <c r="C155" s="50"/>
      <c r="D155" s="51">
        <v>800</v>
      </c>
      <c r="E155" s="52">
        <v>500000</v>
      </c>
    </row>
    <row r="156" spans="1:5" s="39" customFormat="1" ht="31.5" x14ac:dyDescent="0.25">
      <c r="A156" s="48" t="s">
        <v>709</v>
      </c>
      <c r="B156" s="49"/>
      <c r="C156" s="50" t="s">
        <v>710</v>
      </c>
      <c r="D156" s="51"/>
      <c r="E156" s="52">
        <f>E157</f>
        <v>129000</v>
      </c>
    </row>
    <row r="157" spans="1:5" s="39" customFormat="1" ht="15.75" x14ac:dyDescent="0.25">
      <c r="A157" s="48" t="s">
        <v>731</v>
      </c>
      <c r="B157" s="49"/>
      <c r="C157" s="50"/>
      <c r="D157" s="51">
        <v>800</v>
      </c>
      <c r="E157" s="52">
        <v>129000</v>
      </c>
    </row>
    <row r="158" spans="1:5" ht="31.5" x14ac:dyDescent="0.25">
      <c r="A158" s="74" t="s">
        <v>388</v>
      </c>
      <c r="B158" s="75"/>
      <c r="C158" s="82" t="s">
        <v>423</v>
      </c>
      <c r="D158" s="83"/>
      <c r="E158" s="84">
        <f>E159+E163+E167+E173+E177</f>
        <v>5834050.0199999996</v>
      </c>
    </row>
    <row r="159" spans="1:5" ht="31.5" x14ac:dyDescent="0.25">
      <c r="A159" s="43" t="s">
        <v>389</v>
      </c>
      <c r="B159" s="44"/>
      <c r="C159" s="45" t="s">
        <v>424</v>
      </c>
      <c r="D159" s="46"/>
      <c r="E159" s="47">
        <f>E160</f>
        <v>50000</v>
      </c>
    </row>
    <row r="160" spans="1:5" ht="15.75" x14ac:dyDescent="0.25">
      <c r="A160" s="43" t="s">
        <v>465</v>
      </c>
      <c r="B160" s="44"/>
      <c r="C160" s="45" t="s">
        <v>440</v>
      </c>
      <c r="D160" s="46"/>
      <c r="E160" s="47">
        <f>E161</f>
        <v>50000</v>
      </c>
    </row>
    <row r="161" spans="1:5" ht="15.75" x14ac:dyDescent="0.25">
      <c r="A161" s="48" t="s">
        <v>390</v>
      </c>
      <c r="B161" s="49"/>
      <c r="C161" s="50" t="s">
        <v>478</v>
      </c>
      <c r="D161" s="51"/>
      <c r="E161" s="52">
        <f>E162</f>
        <v>50000</v>
      </c>
    </row>
    <row r="162" spans="1:5" s="39" customFormat="1" ht="15.75" x14ac:dyDescent="0.25">
      <c r="A162" s="48" t="s">
        <v>588</v>
      </c>
      <c r="B162" s="49"/>
      <c r="C162" s="50"/>
      <c r="D162" s="51">
        <v>200</v>
      </c>
      <c r="E162" s="52">
        <v>50000</v>
      </c>
    </row>
    <row r="163" spans="1:5" ht="31.5" x14ac:dyDescent="0.25">
      <c r="A163" s="43" t="s">
        <v>391</v>
      </c>
      <c r="B163" s="44"/>
      <c r="C163" s="45" t="s">
        <v>425</v>
      </c>
      <c r="D163" s="46"/>
      <c r="E163" s="47">
        <f>E164</f>
        <v>300000</v>
      </c>
    </row>
    <row r="164" spans="1:5" ht="31.5" x14ac:dyDescent="0.25">
      <c r="A164" s="43" t="s">
        <v>467</v>
      </c>
      <c r="B164" s="44"/>
      <c r="C164" s="45" t="s">
        <v>466</v>
      </c>
      <c r="D164" s="46"/>
      <c r="E164" s="47">
        <f>E165</f>
        <v>300000</v>
      </c>
    </row>
    <row r="165" spans="1:5" ht="31.5" x14ac:dyDescent="0.25">
      <c r="A165" s="48" t="s">
        <v>310</v>
      </c>
      <c r="B165" s="49"/>
      <c r="C165" s="50" t="s">
        <v>479</v>
      </c>
      <c r="D165" s="51"/>
      <c r="E165" s="48">
        <f>E166</f>
        <v>300000</v>
      </c>
    </row>
    <row r="166" spans="1:5" s="39" customFormat="1" ht="15.75" x14ac:dyDescent="0.25">
      <c r="A166" s="48" t="s">
        <v>588</v>
      </c>
      <c r="B166" s="49"/>
      <c r="C166" s="50"/>
      <c r="D166" s="51">
        <v>200</v>
      </c>
      <c r="E166" s="48">
        <v>300000</v>
      </c>
    </row>
    <row r="167" spans="1:5" ht="31.5" x14ac:dyDescent="0.25">
      <c r="A167" s="43" t="s">
        <v>392</v>
      </c>
      <c r="B167" s="44"/>
      <c r="C167" s="45" t="s">
        <v>426</v>
      </c>
      <c r="D167" s="46"/>
      <c r="E167" s="47">
        <f>E168</f>
        <v>1784050.02</v>
      </c>
    </row>
    <row r="168" spans="1:5" ht="31.5" x14ac:dyDescent="0.25">
      <c r="A168" s="43" t="s">
        <v>469</v>
      </c>
      <c r="B168" s="44"/>
      <c r="C168" s="45" t="s">
        <v>468</v>
      </c>
      <c r="D168" s="46"/>
      <c r="E168" s="47">
        <f>E169</f>
        <v>1784050.02</v>
      </c>
    </row>
    <row r="169" spans="1:5" ht="15.75" x14ac:dyDescent="0.25">
      <c r="A169" s="48" t="s">
        <v>393</v>
      </c>
      <c r="B169" s="49"/>
      <c r="C169" s="50" t="s">
        <v>470</v>
      </c>
      <c r="D169" s="51"/>
      <c r="E169" s="52">
        <f>E170+E171+E172</f>
        <v>1784050.02</v>
      </c>
    </row>
    <row r="170" spans="1:5" s="39" customFormat="1" ht="47.25" x14ac:dyDescent="0.25">
      <c r="A170" s="48" t="s">
        <v>586</v>
      </c>
      <c r="B170" s="49"/>
      <c r="C170" s="50"/>
      <c r="D170" s="51">
        <v>100</v>
      </c>
      <c r="E170" s="52">
        <v>555464</v>
      </c>
    </row>
    <row r="171" spans="1:5" s="39" customFormat="1" ht="15.75" x14ac:dyDescent="0.25">
      <c r="A171" s="48" t="s">
        <v>588</v>
      </c>
      <c r="B171" s="49"/>
      <c r="C171" s="50"/>
      <c r="D171" s="51">
        <v>200</v>
      </c>
      <c r="E171" s="52">
        <v>1163586.02</v>
      </c>
    </row>
    <row r="172" spans="1:5" s="39" customFormat="1" ht="13.5" customHeight="1" x14ac:dyDescent="0.25">
      <c r="A172" s="48" t="s">
        <v>731</v>
      </c>
      <c r="B172" s="49"/>
      <c r="C172" s="50"/>
      <c r="D172" s="51">
        <v>800</v>
      </c>
      <c r="E172" s="52">
        <v>65000</v>
      </c>
    </row>
    <row r="173" spans="1:5" ht="31.5" hidden="1" x14ac:dyDescent="0.25">
      <c r="A173" s="43" t="s">
        <v>394</v>
      </c>
      <c r="B173" s="44"/>
      <c r="C173" s="45" t="s">
        <v>495</v>
      </c>
      <c r="D173" s="46"/>
      <c r="E173" s="47">
        <f>E174</f>
        <v>0</v>
      </c>
    </row>
    <row r="174" spans="1:5" ht="31.5" hidden="1" x14ac:dyDescent="0.25">
      <c r="A174" s="43" t="s">
        <v>472</v>
      </c>
      <c r="B174" s="44"/>
      <c r="C174" s="45" t="s">
        <v>471</v>
      </c>
      <c r="D174" s="46"/>
      <c r="E174" s="47">
        <f>E175</f>
        <v>0</v>
      </c>
    </row>
    <row r="175" spans="1:5" ht="31.5" hidden="1" x14ac:dyDescent="0.25">
      <c r="A175" s="48" t="s">
        <v>395</v>
      </c>
      <c r="B175" s="49"/>
      <c r="C175" s="50" t="s">
        <v>477</v>
      </c>
      <c r="D175" s="51"/>
      <c r="E175" s="52">
        <f>E176</f>
        <v>0</v>
      </c>
    </row>
    <row r="176" spans="1:5" s="39" customFormat="1" ht="15.75" hidden="1" x14ac:dyDescent="0.25">
      <c r="A176" s="48" t="s">
        <v>588</v>
      </c>
      <c r="B176" s="49"/>
      <c r="C176" s="50"/>
      <c r="D176" s="51">
        <v>200</v>
      </c>
      <c r="E176" s="52"/>
    </row>
    <row r="177" spans="1:5" ht="40.5" customHeight="1" x14ac:dyDescent="0.25">
      <c r="A177" s="43" t="s">
        <v>398</v>
      </c>
      <c r="B177" s="44"/>
      <c r="C177" s="45" t="s">
        <v>427</v>
      </c>
      <c r="D177" s="46"/>
      <c r="E177" s="47">
        <f>E178</f>
        <v>3700000</v>
      </c>
    </row>
    <row r="178" spans="1:5" ht="31.5" x14ac:dyDescent="0.25">
      <c r="A178" s="43" t="s">
        <v>474</v>
      </c>
      <c r="B178" s="44"/>
      <c r="C178" s="45" t="s">
        <v>473</v>
      </c>
      <c r="D178" s="46"/>
      <c r="E178" s="47">
        <f>E179</f>
        <v>3700000</v>
      </c>
    </row>
    <row r="179" spans="1:5" ht="31.5" x14ac:dyDescent="0.25">
      <c r="A179" s="48" t="s">
        <v>399</v>
      </c>
      <c r="B179" s="49"/>
      <c r="C179" s="50" t="s">
        <v>476</v>
      </c>
      <c r="D179" s="51"/>
      <c r="E179" s="52">
        <f>E180+E181+E182</f>
        <v>3700000</v>
      </c>
    </row>
    <row r="180" spans="1:5" s="39" customFormat="1" ht="47.25" x14ac:dyDescent="0.25">
      <c r="A180" s="48" t="s">
        <v>586</v>
      </c>
      <c r="B180" s="49"/>
      <c r="C180" s="50"/>
      <c r="D180" s="51">
        <v>100</v>
      </c>
      <c r="E180" s="52">
        <v>2161952</v>
      </c>
    </row>
    <row r="181" spans="1:5" s="39" customFormat="1" ht="15.75" x14ac:dyDescent="0.25">
      <c r="A181" s="48" t="s">
        <v>588</v>
      </c>
      <c r="B181" s="49"/>
      <c r="C181" s="50"/>
      <c r="D181" s="51">
        <v>200</v>
      </c>
      <c r="E181" s="52">
        <v>1515961</v>
      </c>
    </row>
    <row r="182" spans="1:5" s="39" customFormat="1" ht="15.75" x14ac:dyDescent="0.25">
      <c r="A182" s="48" t="s">
        <v>731</v>
      </c>
      <c r="B182" s="49"/>
      <c r="C182" s="50"/>
      <c r="D182" s="51">
        <v>800</v>
      </c>
      <c r="E182" s="52">
        <v>22087</v>
      </c>
    </row>
    <row r="183" spans="1:5" ht="31.5" x14ac:dyDescent="0.25">
      <c r="A183" s="74" t="s">
        <v>30</v>
      </c>
      <c r="B183" s="75"/>
      <c r="C183" s="82" t="s">
        <v>499</v>
      </c>
      <c r="D183" s="83"/>
      <c r="E183" s="84">
        <f>E184</f>
        <v>1600000</v>
      </c>
    </row>
    <row r="184" spans="1:5" ht="31.5" x14ac:dyDescent="0.25">
      <c r="A184" s="43" t="s">
        <v>501</v>
      </c>
      <c r="B184" s="44"/>
      <c r="C184" s="45" t="s">
        <v>500</v>
      </c>
      <c r="D184" s="46"/>
      <c r="E184" s="47">
        <f>E185</f>
        <v>1600000</v>
      </c>
    </row>
    <row r="185" spans="1:5" ht="15.75" x14ac:dyDescent="0.25">
      <c r="A185" s="43" t="s">
        <v>80</v>
      </c>
      <c r="B185" s="44"/>
      <c r="C185" s="50" t="s">
        <v>503</v>
      </c>
      <c r="D185" s="51"/>
      <c r="E185" s="52">
        <f>E186+E188+E190+E192</f>
        <v>1600000</v>
      </c>
    </row>
    <row r="186" spans="1:5" ht="15.75" x14ac:dyDescent="0.25">
      <c r="A186" s="58" t="s">
        <v>502</v>
      </c>
      <c r="B186" s="58"/>
      <c r="C186" s="50" t="s">
        <v>504</v>
      </c>
      <c r="D186" s="51"/>
      <c r="E186" s="52">
        <f>E187</f>
        <v>400000</v>
      </c>
    </row>
    <row r="187" spans="1:5" s="39" customFormat="1" ht="31.5" x14ac:dyDescent="0.25">
      <c r="A187" s="48" t="s">
        <v>585</v>
      </c>
      <c r="B187" s="49"/>
      <c r="C187" s="50"/>
      <c r="D187" s="51">
        <v>600</v>
      </c>
      <c r="E187" s="52">
        <v>400000</v>
      </c>
    </row>
    <row r="188" spans="1:5" s="39" customFormat="1" ht="31.5" x14ac:dyDescent="0.25">
      <c r="A188" s="48" t="s">
        <v>650</v>
      </c>
      <c r="B188" s="49"/>
      <c r="C188" s="50" t="s">
        <v>647</v>
      </c>
      <c r="D188" s="51"/>
      <c r="E188" s="52">
        <f>E189</f>
        <v>400000</v>
      </c>
    </row>
    <row r="189" spans="1:5" s="39" customFormat="1" ht="33.75" customHeight="1" x14ac:dyDescent="0.25">
      <c r="A189" s="48" t="s">
        <v>651</v>
      </c>
      <c r="B189" s="49"/>
      <c r="C189" s="50"/>
      <c r="D189" s="51">
        <v>600</v>
      </c>
      <c r="E189" s="52">
        <v>400000</v>
      </c>
    </row>
    <row r="190" spans="1:5" s="39" customFormat="1" ht="38.25" customHeight="1" x14ac:dyDescent="0.25">
      <c r="A190" s="48" t="s">
        <v>652</v>
      </c>
      <c r="B190" s="49"/>
      <c r="C190" s="50" t="s">
        <v>648</v>
      </c>
      <c r="D190" s="51"/>
      <c r="E190" s="52">
        <f>E191</f>
        <v>400000</v>
      </c>
    </row>
    <row r="191" spans="1:5" s="39" customFormat="1" ht="32.25" customHeight="1" x14ac:dyDescent="0.25">
      <c r="A191" s="48" t="s">
        <v>651</v>
      </c>
      <c r="B191" s="49"/>
      <c r="C191" s="50"/>
      <c r="D191" s="51">
        <v>600</v>
      </c>
      <c r="E191" s="52">
        <v>400000</v>
      </c>
    </row>
    <row r="192" spans="1:5" s="39" customFormat="1" ht="31.5" x14ac:dyDescent="0.25">
      <c r="A192" s="48" t="s">
        <v>653</v>
      </c>
      <c r="B192" s="49"/>
      <c r="C192" s="50" t="s">
        <v>649</v>
      </c>
      <c r="D192" s="51"/>
      <c r="E192" s="52">
        <f>E193</f>
        <v>400000</v>
      </c>
    </row>
    <row r="193" spans="1:5" s="39" customFormat="1" ht="39" customHeight="1" x14ac:dyDescent="0.25">
      <c r="A193" s="48" t="s">
        <v>651</v>
      </c>
      <c r="B193" s="49"/>
      <c r="C193" s="50"/>
      <c r="D193" s="51">
        <v>600</v>
      </c>
      <c r="E193" s="52">
        <v>400000</v>
      </c>
    </row>
    <row r="194" spans="1:5" ht="31.5" x14ac:dyDescent="0.25">
      <c r="A194" s="74" t="s">
        <v>400</v>
      </c>
      <c r="B194" s="75"/>
      <c r="C194" s="82" t="s">
        <v>278</v>
      </c>
      <c r="D194" s="83"/>
      <c r="E194" s="84">
        <f>E195+E199</f>
        <v>6317378.3399999999</v>
      </c>
    </row>
    <row r="195" spans="1:5" ht="31.5" x14ac:dyDescent="0.25">
      <c r="A195" s="43" t="s">
        <v>428</v>
      </c>
      <c r="B195" s="44"/>
      <c r="C195" s="45" t="s">
        <v>279</v>
      </c>
      <c r="D195" s="46"/>
      <c r="E195" s="47">
        <f>E196</f>
        <v>2817378.34</v>
      </c>
    </row>
    <row r="196" spans="1:5" ht="31.5" x14ac:dyDescent="0.25">
      <c r="A196" s="43" t="s">
        <v>475</v>
      </c>
      <c r="B196" s="44"/>
      <c r="C196" s="45" t="s">
        <v>280</v>
      </c>
      <c r="D196" s="46"/>
      <c r="E196" s="47">
        <f>E197</f>
        <v>2817378.34</v>
      </c>
    </row>
    <row r="197" spans="1:5" ht="31.5" x14ac:dyDescent="0.25">
      <c r="A197" s="48" t="s">
        <v>311</v>
      </c>
      <c r="B197" s="49"/>
      <c r="C197" s="50" t="s">
        <v>480</v>
      </c>
      <c r="D197" s="51"/>
      <c r="E197" s="52">
        <f>E198</f>
        <v>2817378.34</v>
      </c>
    </row>
    <row r="198" spans="1:5" s="39" customFormat="1" ht="15.75" x14ac:dyDescent="0.25">
      <c r="A198" s="48" t="s">
        <v>588</v>
      </c>
      <c r="B198" s="49"/>
      <c r="C198" s="50"/>
      <c r="D198" s="51">
        <v>200</v>
      </c>
      <c r="E198" s="52">
        <v>2817378.34</v>
      </c>
    </row>
    <row r="199" spans="1:5" ht="47.25" x14ac:dyDescent="0.25">
      <c r="A199" s="43" t="s">
        <v>402</v>
      </c>
      <c r="B199" s="44"/>
      <c r="C199" s="45" t="s">
        <v>281</v>
      </c>
      <c r="D199" s="46"/>
      <c r="E199" s="47">
        <f>E200</f>
        <v>3500000</v>
      </c>
    </row>
    <row r="200" spans="1:5" ht="31.5" x14ac:dyDescent="0.25">
      <c r="A200" s="43" t="s">
        <v>481</v>
      </c>
      <c r="B200" s="44"/>
      <c r="C200" s="45" t="s">
        <v>282</v>
      </c>
      <c r="D200" s="46"/>
      <c r="E200" s="47">
        <f>E201</f>
        <v>3500000</v>
      </c>
    </row>
    <row r="201" spans="1:5" ht="31.5" x14ac:dyDescent="0.25">
      <c r="A201" s="48" t="s">
        <v>312</v>
      </c>
      <c r="B201" s="49"/>
      <c r="C201" s="50" t="s">
        <v>482</v>
      </c>
      <c r="D201" s="51"/>
      <c r="E201" s="52">
        <f>E202</f>
        <v>3500000</v>
      </c>
    </row>
    <row r="202" spans="1:5" s="39" customFormat="1" ht="15.75" x14ac:dyDescent="0.25">
      <c r="A202" s="48" t="s">
        <v>587</v>
      </c>
      <c r="B202" s="49"/>
      <c r="C202" s="50"/>
      <c r="D202" s="51">
        <v>800</v>
      </c>
      <c r="E202" s="52">
        <v>3500000</v>
      </c>
    </row>
    <row r="203" spans="1:5" ht="31.5" x14ac:dyDescent="0.25">
      <c r="A203" s="74" t="s">
        <v>405</v>
      </c>
      <c r="B203" s="75"/>
      <c r="C203" s="82" t="s">
        <v>284</v>
      </c>
      <c r="D203" s="83"/>
      <c r="E203" s="84">
        <f>E204+E212+E216</f>
        <v>1000819</v>
      </c>
    </row>
    <row r="204" spans="1:5" ht="31.5" x14ac:dyDescent="0.25">
      <c r="A204" s="43" t="s">
        <v>406</v>
      </c>
      <c r="B204" s="44"/>
      <c r="C204" s="45" t="s">
        <v>285</v>
      </c>
      <c r="D204" s="46"/>
      <c r="E204" s="47">
        <f>E205</f>
        <v>52327</v>
      </c>
    </row>
    <row r="205" spans="1:5" ht="31.5" x14ac:dyDescent="0.25">
      <c r="A205" s="43" t="s">
        <v>289</v>
      </c>
      <c r="B205" s="44"/>
      <c r="C205" s="45" t="s">
        <v>286</v>
      </c>
      <c r="D205" s="46"/>
      <c r="E205" s="47">
        <f>E206+E208+E210</f>
        <v>52327</v>
      </c>
    </row>
    <row r="206" spans="1:5" ht="47.25" hidden="1" x14ac:dyDescent="0.25">
      <c r="A206" s="48" t="s">
        <v>313</v>
      </c>
      <c r="B206" s="49"/>
      <c r="C206" s="50"/>
      <c r="D206" s="51"/>
      <c r="E206" s="52">
        <f>E207</f>
        <v>0</v>
      </c>
    </row>
    <row r="207" spans="1:5" s="39" customFormat="1" ht="15.75" hidden="1" x14ac:dyDescent="0.25">
      <c r="A207" s="48" t="s">
        <v>587</v>
      </c>
      <c r="B207" s="49"/>
      <c r="C207" s="50"/>
      <c r="D207" s="51"/>
      <c r="E207" s="52"/>
    </row>
    <row r="208" spans="1:5" ht="47.25" x14ac:dyDescent="0.25">
      <c r="A208" s="48" t="s">
        <v>314</v>
      </c>
      <c r="B208" s="49"/>
      <c r="C208" s="50" t="s">
        <v>483</v>
      </c>
      <c r="D208" s="51"/>
      <c r="E208" s="52">
        <f>E209</f>
        <v>13700</v>
      </c>
    </row>
    <row r="209" spans="1:5" s="39" customFormat="1" ht="15.75" x14ac:dyDescent="0.25">
      <c r="A209" s="48" t="s">
        <v>731</v>
      </c>
      <c r="B209" s="49"/>
      <c r="C209" s="50"/>
      <c r="D209" s="51">
        <v>800</v>
      </c>
      <c r="E209" s="52">
        <v>13700</v>
      </c>
    </row>
    <row r="210" spans="1:5" s="39" customFormat="1" ht="47.25" x14ac:dyDescent="0.25">
      <c r="A210" s="48" t="s">
        <v>711</v>
      </c>
      <c r="B210" s="49"/>
      <c r="C210" s="50" t="s">
        <v>712</v>
      </c>
      <c r="D210" s="51"/>
      <c r="E210" s="52">
        <f>E211</f>
        <v>38627</v>
      </c>
    </row>
    <row r="211" spans="1:5" s="39" customFormat="1" ht="15.75" x14ac:dyDescent="0.25">
      <c r="A211" s="48" t="s">
        <v>731</v>
      </c>
      <c r="B211" s="49"/>
      <c r="C211" s="50"/>
      <c r="D211" s="51">
        <v>800</v>
      </c>
      <c r="E211" s="52">
        <v>38627</v>
      </c>
    </row>
    <row r="212" spans="1:5" ht="31.5" x14ac:dyDescent="0.25">
      <c r="A212" s="43" t="s">
        <v>407</v>
      </c>
      <c r="B212" s="44"/>
      <c r="C212" s="45" t="s">
        <v>287</v>
      </c>
      <c r="D212" s="46"/>
      <c r="E212" s="47">
        <f>E213</f>
        <v>250000</v>
      </c>
    </row>
    <row r="213" spans="1:5" ht="31.5" x14ac:dyDescent="0.25">
      <c r="A213" s="43" t="s">
        <v>543</v>
      </c>
      <c r="B213" s="44"/>
      <c r="C213" s="45" t="s">
        <v>288</v>
      </c>
      <c r="D213" s="46"/>
      <c r="E213" s="47">
        <f>E214</f>
        <v>250000</v>
      </c>
    </row>
    <row r="214" spans="1:5" ht="15.75" x14ac:dyDescent="0.25">
      <c r="A214" s="48" t="s">
        <v>408</v>
      </c>
      <c r="B214" s="49"/>
      <c r="C214" s="50" t="s">
        <v>484</v>
      </c>
      <c r="D214" s="51"/>
      <c r="E214" s="52">
        <f>E215</f>
        <v>250000</v>
      </c>
    </row>
    <row r="215" spans="1:5" s="39" customFormat="1" ht="15.75" x14ac:dyDescent="0.25">
      <c r="A215" s="48" t="s">
        <v>731</v>
      </c>
      <c r="B215" s="49"/>
      <c r="C215" s="50"/>
      <c r="D215" s="51">
        <v>800</v>
      </c>
      <c r="E215" s="52">
        <v>250000</v>
      </c>
    </row>
    <row r="216" spans="1:5" ht="31.5" x14ac:dyDescent="0.25">
      <c r="A216" s="43" t="s">
        <v>409</v>
      </c>
      <c r="B216" s="44"/>
      <c r="C216" s="45" t="s">
        <v>429</v>
      </c>
      <c r="D216" s="46"/>
      <c r="E216" s="47">
        <f>E217</f>
        <v>698492</v>
      </c>
    </row>
    <row r="217" spans="1:5" ht="47.25" x14ac:dyDescent="0.25">
      <c r="A217" s="48" t="s">
        <v>544</v>
      </c>
      <c r="B217" s="49"/>
      <c r="C217" s="50" t="s">
        <v>545</v>
      </c>
      <c r="D217" s="51"/>
      <c r="E217" s="52">
        <f>E218+E220</f>
        <v>698492</v>
      </c>
    </row>
    <row r="218" spans="1:5" ht="31.5" x14ac:dyDescent="0.25">
      <c r="A218" s="48" t="s">
        <v>546</v>
      </c>
      <c r="B218" s="49"/>
      <c r="C218" s="50" t="s">
        <v>547</v>
      </c>
      <c r="D218" s="51"/>
      <c r="E218" s="52">
        <f>E219</f>
        <v>695792</v>
      </c>
    </row>
    <row r="219" spans="1:5" s="39" customFormat="1" ht="15.75" x14ac:dyDescent="0.25">
      <c r="A219" s="48" t="s">
        <v>588</v>
      </c>
      <c r="B219" s="49"/>
      <c r="C219" s="50"/>
      <c r="D219" s="51">
        <v>200</v>
      </c>
      <c r="E219" s="52">
        <v>695792</v>
      </c>
    </row>
    <row r="220" spans="1:5" ht="31.5" x14ac:dyDescent="0.25">
      <c r="A220" s="48" t="s">
        <v>548</v>
      </c>
      <c r="B220" s="49"/>
      <c r="C220" s="50" t="s">
        <v>549</v>
      </c>
      <c r="D220" s="51"/>
      <c r="E220" s="52">
        <f>E221</f>
        <v>2700</v>
      </c>
    </row>
    <row r="221" spans="1:5" s="39" customFormat="1" ht="15.75" x14ac:dyDescent="0.25">
      <c r="A221" s="48" t="s">
        <v>588</v>
      </c>
      <c r="B221" s="49"/>
      <c r="C221" s="50"/>
      <c r="D221" s="51">
        <v>200</v>
      </c>
      <c r="E221" s="52">
        <v>2700</v>
      </c>
    </row>
    <row r="222" spans="1:5" ht="15.75" x14ac:dyDescent="0.25">
      <c r="A222" s="74" t="s">
        <v>414</v>
      </c>
      <c r="B222" s="75"/>
      <c r="C222" s="82" t="s">
        <v>297</v>
      </c>
      <c r="D222" s="83"/>
      <c r="E222" s="94">
        <f>E223+E225+E229+E242+E244+E249+E252+E231+E236+E239+E234+E247</f>
        <v>24181516.609999999</v>
      </c>
    </row>
    <row r="223" spans="1:5" ht="15.75" x14ac:dyDescent="0.25">
      <c r="A223" s="48" t="s">
        <v>317</v>
      </c>
      <c r="B223" s="49"/>
      <c r="C223" s="50" t="s">
        <v>430</v>
      </c>
      <c r="D223" s="51"/>
      <c r="E223" s="52">
        <f>E224</f>
        <v>1455697</v>
      </c>
    </row>
    <row r="224" spans="1:5" s="39" customFormat="1" ht="47.25" x14ac:dyDescent="0.25">
      <c r="A224" s="48" t="s">
        <v>586</v>
      </c>
      <c r="B224" s="49"/>
      <c r="C224" s="50"/>
      <c r="D224" s="51">
        <v>100</v>
      </c>
      <c r="E224" s="52">
        <v>1455697</v>
      </c>
    </row>
    <row r="225" spans="1:7" ht="15.75" x14ac:dyDescent="0.25">
      <c r="A225" s="48" t="s">
        <v>300</v>
      </c>
      <c r="B225" s="49"/>
      <c r="C225" s="50" t="s">
        <v>431</v>
      </c>
      <c r="D225" s="51"/>
      <c r="E225" s="95">
        <f>E226+E227+E228</f>
        <v>20133467.5</v>
      </c>
    </row>
    <row r="226" spans="1:7" s="39" customFormat="1" ht="47.25" x14ac:dyDescent="0.25">
      <c r="A226" s="48" t="s">
        <v>586</v>
      </c>
      <c r="B226" s="49"/>
      <c r="C226" s="50"/>
      <c r="D226" s="51">
        <v>100</v>
      </c>
      <c r="E226" s="95">
        <v>15043780.5</v>
      </c>
    </row>
    <row r="227" spans="1:7" s="39" customFormat="1" ht="15.75" x14ac:dyDescent="0.25">
      <c r="A227" s="48" t="s">
        <v>588</v>
      </c>
      <c r="B227" s="49"/>
      <c r="C227" s="50"/>
      <c r="D227" s="51">
        <v>200</v>
      </c>
      <c r="E227" s="52">
        <v>4855887</v>
      </c>
    </row>
    <row r="228" spans="1:7" s="39" customFormat="1" ht="15.75" x14ac:dyDescent="0.25">
      <c r="A228" s="48" t="s">
        <v>731</v>
      </c>
      <c r="B228" s="49"/>
      <c r="C228" s="50"/>
      <c r="D228" s="51">
        <v>800</v>
      </c>
      <c r="E228" s="52">
        <v>233800</v>
      </c>
    </row>
    <row r="229" spans="1:7" ht="31.5" x14ac:dyDescent="0.25">
      <c r="A229" s="48" t="s">
        <v>318</v>
      </c>
      <c r="B229" s="49"/>
      <c r="C229" s="50" t="s">
        <v>432</v>
      </c>
      <c r="D229" s="51"/>
      <c r="E229" s="95">
        <f>E230</f>
        <v>480835.5</v>
      </c>
    </row>
    <row r="230" spans="1:7" s="39" customFormat="1" ht="47.25" x14ac:dyDescent="0.25">
      <c r="A230" s="48" t="s">
        <v>586</v>
      </c>
      <c r="B230" s="49"/>
      <c r="C230" s="50"/>
      <c r="D230" s="51">
        <v>100</v>
      </c>
      <c r="E230" s="95">
        <v>480835.5</v>
      </c>
    </row>
    <row r="231" spans="1:7" s="39" customFormat="1" ht="15.75" x14ac:dyDescent="0.25">
      <c r="A231" s="48" t="s">
        <v>656</v>
      </c>
      <c r="B231" s="49"/>
      <c r="C231" s="50" t="s">
        <v>433</v>
      </c>
      <c r="D231" s="51"/>
      <c r="E231" s="52">
        <f>E233+E232</f>
        <v>437124.06</v>
      </c>
    </row>
    <row r="232" spans="1:7" s="39" customFormat="1" ht="15.75" x14ac:dyDescent="0.25">
      <c r="A232" s="48" t="s">
        <v>588</v>
      </c>
      <c r="B232" s="49"/>
      <c r="C232" s="50"/>
      <c r="D232" s="51">
        <v>200</v>
      </c>
      <c r="E232" s="52">
        <v>377124.06</v>
      </c>
    </row>
    <row r="233" spans="1:7" s="39" customFormat="1" ht="15.75" x14ac:dyDescent="0.25">
      <c r="A233" s="48" t="s">
        <v>646</v>
      </c>
      <c r="B233" s="49"/>
      <c r="C233" s="50"/>
      <c r="D233" s="51">
        <v>300</v>
      </c>
      <c r="E233" s="52">
        <v>60000</v>
      </c>
    </row>
    <row r="234" spans="1:7" s="39" customFormat="1" ht="31.5" x14ac:dyDescent="0.25">
      <c r="A234" s="48" t="s">
        <v>733</v>
      </c>
      <c r="B234" s="49"/>
      <c r="C234" s="50" t="s">
        <v>732</v>
      </c>
      <c r="D234" s="51"/>
      <c r="E234" s="52">
        <f>E235</f>
        <v>46098.36</v>
      </c>
    </row>
    <row r="235" spans="1:7" s="39" customFormat="1" ht="15.75" x14ac:dyDescent="0.25">
      <c r="A235" s="48" t="s">
        <v>588</v>
      </c>
      <c r="B235" s="49"/>
      <c r="C235" s="50"/>
      <c r="D235" s="51">
        <v>200</v>
      </c>
      <c r="E235" s="52">
        <v>46098.36</v>
      </c>
    </row>
    <row r="236" spans="1:7" s="39" customFormat="1" ht="31.5" x14ac:dyDescent="0.25">
      <c r="A236" s="48" t="s">
        <v>657</v>
      </c>
      <c r="B236" s="49"/>
      <c r="C236" s="50" t="s">
        <v>654</v>
      </c>
      <c r="D236" s="51"/>
      <c r="E236" s="52">
        <f>E237+E238</f>
        <v>110853.39000000001</v>
      </c>
      <c r="F236" s="100"/>
      <c r="G236" s="100"/>
    </row>
    <row r="237" spans="1:7" s="39" customFormat="1" ht="47.25" x14ac:dyDescent="0.25">
      <c r="A237" s="48" t="s">
        <v>586</v>
      </c>
      <c r="B237" s="49"/>
      <c r="C237" s="50"/>
      <c r="D237" s="51">
        <v>100</v>
      </c>
      <c r="E237" s="52">
        <f>77381.02-15560.11</f>
        <v>61820.91</v>
      </c>
    </row>
    <row r="238" spans="1:7" s="39" customFormat="1" ht="15.75" x14ac:dyDescent="0.25">
      <c r="A238" s="48" t="s">
        <v>588</v>
      </c>
      <c r="B238" s="49"/>
      <c r="C238" s="50"/>
      <c r="D238" s="51">
        <v>200</v>
      </c>
      <c r="E238" s="52">
        <f>33472.37+15560.11</f>
        <v>49032.480000000003</v>
      </c>
    </row>
    <row r="239" spans="1:7" s="39" customFormat="1" ht="31.5" x14ac:dyDescent="0.25">
      <c r="A239" s="48" t="s">
        <v>658</v>
      </c>
      <c r="B239" s="49"/>
      <c r="C239" s="50" t="s">
        <v>655</v>
      </c>
      <c r="D239" s="51"/>
      <c r="E239" s="95">
        <f>E240+E241</f>
        <v>95193.8</v>
      </c>
    </row>
    <row r="240" spans="1:7" s="39" customFormat="1" ht="47.25" x14ac:dyDescent="0.25">
      <c r="A240" s="48" t="s">
        <v>586</v>
      </c>
      <c r="B240" s="49"/>
      <c r="C240" s="50"/>
      <c r="D240" s="51">
        <v>100</v>
      </c>
      <c r="E240" s="52">
        <v>27466.52</v>
      </c>
    </row>
    <row r="241" spans="1:5" s="39" customFormat="1" ht="15.75" x14ac:dyDescent="0.25">
      <c r="A241" s="48" t="s">
        <v>588</v>
      </c>
      <c r="B241" s="49"/>
      <c r="C241" s="50"/>
      <c r="D241" s="51">
        <v>200</v>
      </c>
      <c r="E241" s="52">
        <v>67727.28</v>
      </c>
    </row>
    <row r="242" spans="1:5" ht="31.5" x14ac:dyDescent="0.25">
      <c r="A242" s="48" t="s">
        <v>539</v>
      </c>
      <c r="B242" s="49"/>
      <c r="C242" s="50" t="s">
        <v>298</v>
      </c>
      <c r="D242" s="51"/>
      <c r="E242" s="52">
        <f>E243</f>
        <v>5900</v>
      </c>
    </row>
    <row r="243" spans="1:5" s="39" customFormat="1" ht="15.75" x14ac:dyDescent="0.25">
      <c r="A243" s="48" t="s">
        <v>588</v>
      </c>
      <c r="B243" s="49"/>
      <c r="C243" s="50"/>
      <c r="D243" s="51">
        <v>200</v>
      </c>
      <c r="E243" s="52">
        <f>6000-100</f>
        <v>5900</v>
      </c>
    </row>
    <row r="244" spans="1:5" ht="31.5" x14ac:dyDescent="0.25">
      <c r="A244" s="48" t="s">
        <v>416</v>
      </c>
      <c r="B244" s="49"/>
      <c r="C244" s="50" t="s">
        <v>299</v>
      </c>
      <c r="D244" s="51"/>
      <c r="E244" s="52">
        <f>E245+E246</f>
        <v>884269</v>
      </c>
    </row>
    <row r="245" spans="1:5" s="39" customFormat="1" ht="47.25" x14ac:dyDescent="0.25">
      <c r="A245" s="48" t="s">
        <v>586</v>
      </c>
      <c r="B245" s="49"/>
      <c r="C245" s="50"/>
      <c r="D245" s="51">
        <v>100</v>
      </c>
      <c r="E245" s="52">
        <v>590812.53</v>
      </c>
    </row>
    <row r="246" spans="1:5" s="39" customFormat="1" ht="15.75" x14ac:dyDescent="0.25">
      <c r="A246" s="48" t="s">
        <v>588</v>
      </c>
      <c r="B246" s="49"/>
      <c r="C246" s="50"/>
      <c r="D246" s="51">
        <v>200</v>
      </c>
      <c r="E246" s="52">
        <v>293456.46999999997</v>
      </c>
    </row>
    <row r="247" spans="1:5" s="39" customFormat="1" ht="31.5" x14ac:dyDescent="0.25">
      <c r="A247" s="48" t="s">
        <v>741</v>
      </c>
      <c r="B247" s="49"/>
      <c r="C247" s="50" t="s">
        <v>740</v>
      </c>
      <c r="D247" s="51"/>
      <c r="E247" s="52">
        <f>E248</f>
        <v>29968</v>
      </c>
    </row>
    <row r="248" spans="1:5" s="39" customFormat="1" ht="15.75" x14ac:dyDescent="0.25">
      <c r="A248" s="48" t="s">
        <v>588</v>
      </c>
      <c r="B248" s="49"/>
      <c r="C248" s="50"/>
      <c r="D248" s="51">
        <v>200</v>
      </c>
      <c r="E248" s="52">
        <v>29968</v>
      </c>
    </row>
    <row r="249" spans="1:5" ht="31.5" x14ac:dyDescent="0.25">
      <c r="A249" s="48" t="s">
        <v>319</v>
      </c>
      <c r="B249" s="49"/>
      <c r="C249" s="50" t="s">
        <v>301</v>
      </c>
      <c r="D249" s="51"/>
      <c r="E249" s="52">
        <f>E250+E251</f>
        <v>478546</v>
      </c>
    </row>
    <row r="250" spans="1:5" s="39" customFormat="1" ht="47.25" x14ac:dyDescent="0.25">
      <c r="A250" s="48" t="s">
        <v>586</v>
      </c>
      <c r="B250" s="49"/>
      <c r="C250" s="50"/>
      <c r="D250" s="51">
        <v>100</v>
      </c>
      <c r="E250" s="52">
        <v>450159.77</v>
      </c>
    </row>
    <row r="251" spans="1:5" s="39" customFormat="1" ht="15.75" x14ac:dyDescent="0.25">
      <c r="A251" s="48" t="s">
        <v>588</v>
      </c>
      <c r="B251" s="49"/>
      <c r="C251" s="50"/>
      <c r="D251" s="51">
        <v>200</v>
      </c>
      <c r="E251" s="52">
        <v>28386.23</v>
      </c>
    </row>
    <row r="252" spans="1:5" ht="31.5" x14ac:dyDescent="0.25">
      <c r="A252" s="48" t="s">
        <v>320</v>
      </c>
      <c r="B252" s="49"/>
      <c r="C252" s="50" t="s">
        <v>302</v>
      </c>
      <c r="D252" s="51"/>
      <c r="E252" s="52">
        <f>E253</f>
        <v>23564</v>
      </c>
    </row>
    <row r="253" spans="1:5" s="39" customFormat="1" ht="15.75" x14ac:dyDescent="0.25">
      <c r="A253" s="48" t="s">
        <v>588</v>
      </c>
      <c r="B253" s="49"/>
      <c r="C253" s="50"/>
      <c r="D253" s="51">
        <v>200</v>
      </c>
      <c r="E253" s="52">
        <v>23564</v>
      </c>
    </row>
    <row r="254" spans="1:5" ht="15.75" x14ac:dyDescent="0.25">
      <c r="A254" s="73" t="s">
        <v>582</v>
      </c>
      <c r="B254" s="73">
        <v>705</v>
      </c>
      <c r="C254" s="79"/>
      <c r="D254" s="79"/>
      <c r="E254" s="73">
        <f>E255+E260+E268+E281</f>
        <v>91297048.620000005</v>
      </c>
    </row>
    <row r="255" spans="1:5" s="39" customFormat="1" ht="31.5" x14ac:dyDescent="0.25">
      <c r="A255" s="74" t="s">
        <v>400</v>
      </c>
      <c r="B255" s="75"/>
      <c r="C255" s="80" t="s">
        <v>278</v>
      </c>
      <c r="D255" s="81"/>
      <c r="E255" s="96">
        <f>E256</f>
        <v>2549611.2000000002</v>
      </c>
    </row>
    <row r="256" spans="1:5" s="39" customFormat="1" ht="31.5" x14ac:dyDescent="0.25">
      <c r="A256" s="43" t="s">
        <v>428</v>
      </c>
      <c r="B256" s="44"/>
      <c r="C256" s="59" t="s">
        <v>279</v>
      </c>
      <c r="D256" s="51"/>
      <c r="E256" s="95">
        <f>E257</f>
        <v>2549611.2000000002</v>
      </c>
    </row>
    <row r="257" spans="1:5" s="39" customFormat="1" ht="31.5" x14ac:dyDescent="0.25">
      <c r="A257" s="43" t="s">
        <v>475</v>
      </c>
      <c r="B257" s="44"/>
      <c r="C257" s="59" t="s">
        <v>280</v>
      </c>
      <c r="D257" s="51"/>
      <c r="E257" s="95">
        <f>E258</f>
        <v>2549611.2000000002</v>
      </c>
    </row>
    <row r="258" spans="1:5" s="39" customFormat="1" ht="47.25" x14ac:dyDescent="0.25">
      <c r="A258" s="48" t="s">
        <v>401</v>
      </c>
      <c r="B258" s="49"/>
      <c r="C258" s="58" t="s">
        <v>438</v>
      </c>
      <c r="D258" s="51"/>
      <c r="E258" s="95">
        <f>E259</f>
        <v>2549611.2000000002</v>
      </c>
    </row>
    <row r="259" spans="1:5" s="39" customFormat="1" ht="15.75" x14ac:dyDescent="0.25">
      <c r="A259" s="48" t="s">
        <v>589</v>
      </c>
      <c r="B259" s="58"/>
      <c r="C259" s="50"/>
      <c r="D259" s="51">
        <v>500</v>
      </c>
      <c r="E259" s="95">
        <v>2549611.2000000002</v>
      </c>
    </row>
    <row r="260" spans="1:5" s="39" customFormat="1" ht="31.5" customHeight="1" x14ac:dyDescent="0.25">
      <c r="A260" s="74" t="s">
        <v>602</v>
      </c>
      <c r="B260" s="75"/>
      <c r="C260" s="82" t="s">
        <v>294</v>
      </c>
      <c r="D260" s="83"/>
      <c r="E260" s="84">
        <f>E261</f>
        <v>910000</v>
      </c>
    </row>
    <row r="261" spans="1:5" s="39" customFormat="1" ht="31.5" x14ac:dyDescent="0.25">
      <c r="A261" s="43" t="s">
        <v>413</v>
      </c>
      <c r="B261" s="44"/>
      <c r="C261" s="45" t="s">
        <v>295</v>
      </c>
      <c r="D261" s="46"/>
      <c r="E261" s="47">
        <f>E262+E265</f>
        <v>910000</v>
      </c>
    </row>
    <row r="262" spans="1:5" s="39" customFormat="1" ht="15.75" x14ac:dyDescent="0.25">
      <c r="A262" s="43" t="s">
        <v>69</v>
      </c>
      <c r="B262" s="44"/>
      <c r="C262" s="45" t="s">
        <v>296</v>
      </c>
      <c r="D262" s="46"/>
      <c r="E262" s="47">
        <f>E263</f>
        <v>210000</v>
      </c>
    </row>
    <row r="263" spans="1:5" s="39" customFormat="1" ht="31.5" x14ac:dyDescent="0.25">
      <c r="A263" s="48" t="s">
        <v>315</v>
      </c>
      <c r="B263" s="49"/>
      <c r="C263" s="50" t="s">
        <v>485</v>
      </c>
      <c r="D263" s="51"/>
      <c r="E263" s="52">
        <f>E264</f>
        <v>210000</v>
      </c>
    </row>
    <row r="264" spans="1:5" s="39" customFormat="1" ht="15.75" x14ac:dyDescent="0.25">
      <c r="A264" s="48" t="s">
        <v>589</v>
      </c>
      <c r="B264" s="49"/>
      <c r="C264" s="50"/>
      <c r="D264" s="51">
        <v>500</v>
      </c>
      <c r="E264" s="52">
        <v>210000</v>
      </c>
    </row>
    <row r="265" spans="1:5" s="39" customFormat="1" ht="15.75" x14ac:dyDescent="0.25">
      <c r="A265" s="43" t="s">
        <v>70</v>
      </c>
      <c r="B265" s="44"/>
      <c r="C265" s="45" t="s">
        <v>486</v>
      </c>
      <c r="D265" s="46"/>
      <c r="E265" s="47">
        <f>E266</f>
        <v>700000</v>
      </c>
    </row>
    <row r="266" spans="1:5" s="39" customFormat="1" ht="15.75" x14ac:dyDescent="0.25">
      <c r="A266" s="48" t="s">
        <v>316</v>
      </c>
      <c r="B266" s="49"/>
      <c r="C266" s="50" t="s">
        <v>494</v>
      </c>
      <c r="D266" s="51"/>
      <c r="E266" s="52">
        <f>E267</f>
        <v>700000</v>
      </c>
    </row>
    <row r="267" spans="1:5" s="39" customFormat="1" ht="15.75" x14ac:dyDescent="0.25">
      <c r="A267" s="48" t="s">
        <v>588</v>
      </c>
      <c r="B267" s="49"/>
      <c r="C267" s="50"/>
      <c r="D267" s="51">
        <v>200</v>
      </c>
      <c r="E267" s="52">
        <v>700000</v>
      </c>
    </row>
    <row r="268" spans="1:5" s="39" customFormat="1" ht="15.75" x14ac:dyDescent="0.25">
      <c r="A268" s="74" t="s">
        <v>414</v>
      </c>
      <c r="B268" s="75"/>
      <c r="C268" s="82" t="s">
        <v>297</v>
      </c>
      <c r="D268" s="83"/>
      <c r="E268" s="84">
        <f>E269+E273+E275+E277+E279</f>
        <v>6849812.9399999995</v>
      </c>
    </row>
    <row r="269" spans="1:5" s="39" customFormat="1" ht="15.75" x14ac:dyDescent="0.25">
      <c r="A269" s="48" t="s">
        <v>300</v>
      </c>
      <c r="B269" s="49"/>
      <c r="C269" s="50" t="s">
        <v>431</v>
      </c>
      <c r="D269" s="51"/>
      <c r="E269" s="52">
        <f>E270+E271+E272</f>
        <v>5242000</v>
      </c>
    </row>
    <row r="270" spans="1:5" s="39" customFormat="1" ht="47.25" x14ac:dyDescent="0.25">
      <c r="A270" s="48" t="s">
        <v>586</v>
      </c>
      <c r="B270" s="49"/>
      <c r="C270" s="50"/>
      <c r="D270" s="51">
        <v>100</v>
      </c>
      <c r="E270" s="52">
        <v>4671324</v>
      </c>
    </row>
    <row r="271" spans="1:5" s="39" customFormat="1" ht="15.75" x14ac:dyDescent="0.25">
      <c r="A271" s="48" t="s">
        <v>588</v>
      </c>
      <c r="B271" s="49"/>
      <c r="C271" s="50"/>
      <c r="D271" s="51">
        <v>200</v>
      </c>
      <c r="E271" s="52">
        <v>566476</v>
      </c>
    </row>
    <row r="272" spans="1:5" s="39" customFormat="1" ht="15.75" x14ac:dyDescent="0.25">
      <c r="A272" s="48" t="s">
        <v>731</v>
      </c>
      <c r="B272" s="49"/>
      <c r="C272" s="50"/>
      <c r="D272" s="51">
        <v>800</v>
      </c>
      <c r="E272" s="52">
        <v>4200</v>
      </c>
    </row>
    <row r="273" spans="1:5" s="39" customFormat="1" ht="15.75" x14ac:dyDescent="0.25">
      <c r="A273" s="48" t="s">
        <v>415</v>
      </c>
      <c r="B273" s="49"/>
      <c r="C273" s="58" t="s">
        <v>433</v>
      </c>
      <c r="D273" s="51"/>
      <c r="E273" s="52">
        <f>E274</f>
        <v>1562875.94</v>
      </c>
    </row>
    <row r="274" spans="1:5" s="39" customFormat="1" ht="15.75" x14ac:dyDescent="0.25">
      <c r="A274" s="48" t="s">
        <v>731</v>
      </c>
      <c r="B274" s="49"/>
      <c r="C274" s="50"/>
      <c r="D274" s="51">
        <v>800</v>
      </c>
      <c r="E274" s="52">
        <v>1562875.94</v>
      </c>
    </row>
    <row r="275" spans="1:5" s="39" customFormat="1" ht="31.5" x14ac:dyDescent="0.25">
      <c r="A275" s="48" t="s">
        <v>662</v>
      </c>
      <c r="B275" s="49"/>
      <c r="C275" s="50" t="s">
        <v>659</v>
      </c>
      <c r="D275" s="51"/>
      <c r="E275" s="52">
        <f>E276</f>
        <v>14979</v>
      </c>
    </row>
    <row r="276" spans="1:5" s="39" customFormat="1" ht="15.75" x14ac:dyDescent="0.25">
      <c r="A276" s="48" t="s">
        <v>663</v>
      </c>
      <c r="B276" s="49"/>
      <c r="C276" s="50"/>
      <c r="D276" s="51">
        <v>200</v>
      </c>
      <c r="E276" s="52">
        <v>14979</v>
      </c>
    </row>
    <row r="277" spans="1:5" s="39" customFormat="1" ht="31.5" x14ac:dyDescent="0.25">
      <c r="A277" s="48" t="s">
        <v>664</v>
      </c>
      <c r="B277" s="49"/>
      <c r="C277" s="50" t="s">
        <v>660</v>
      </c>
      <c r="D277" s="51"/>
      <c r="E277" s="52">
        <f>E278</f>
        <v>14979</v>
      </c>
    </row>
    <row r="278" spans="1:5" s="39" customFormat="1" ht="15.75" x14ac:dyDescent="0.25">
      <c r="A278" s="48" t="s">
        <v>663</v>
      </c>
      <c r="B278" s="49"/>
      <c r="C278" s="50"/>
      <c r="D278" s="51">
        <v>200</v>
      </c>
      <c r="E278" s="52">
        <v>14979</v>
      </c>
    </row>
    <row r="279" spans="1:5" s="39" customFormat="1" ht="31.5" x14ac:dyDescent="0.25">
      <c r="A279" s="48" t="s">
        <v>665</v>
      </c>
      <c r="B279" s="49"/>
      <c r="C279" s="50" t="s">
        <v>661</v>
      </c>
      <c r="D279" s="51"/>
      <c r="E279" s="52">
        <f>E280</f>
        <v>14979</v>
      </c>
    </row>
    <row r="280" spans="1:5" s="39" customFormat="1" ht="15.75" x14ac:dyDescent="0.25">
      <c r="A280" s="48" t="s">
        <v>663</v>
      </c>
      <c r="B280" s="49"/>
      <c r="C280" s="50"/>
      <c r="D280" s="51">
        <v>200</v>
      </c>
      <c r="E280" s="52">
        <v>14979</v>
      </c>
    </row>
    <row r="281" spans="1:5" ht="15.75" x14ac:dyDescent="0.25">
      <c r="A281" s="74" t="s">
        <v>321</v>
      </c>
      <c r="B281" s="75"/>
      <c r="C281" s="82" t="s">
        <v>434</v>
      </c>
      <c r="D281" s="83"/>
      <c r="E281" s="94">
        <f>E284+E290+E298+E296+E304+E306+E302+E288+E282+E286+E292+E300+E294</f>
        <v>80987624.480000004</v>
      </c>
    </row>
    <row r="282" spans="1:5" s="39" customFormat="1" ht="31.5" x14ac:dyDescent="0.25">
      <c r="A282" s="48" t="s">
        <v>715</v>
      </c>
      <c r="B282" s="89"/>
      <c r="C282" s="50" t="s">
        <v>716</v>
      </c>
      <c r="D282" s="91"/>
      <c r="E282" s="52">
        <f>E283</f>
        <v>546070.48</v>
      </c>
    </row>
    <row r="283" spans="1:5" s="39" customFormat="1" ht="15.75" x14ac:dyDescent="0.25">
      <c r="A283" s="48" t="s">
        <v>589</v>
      </c>
      <c r="B283" s="89"/>
      <c r="C283" s="90"/>
      <c r="D283" s="51">
        <v>500</v>
      </c>
      <c r="E283" s="52">
        <v>546070.48</v>
      </c>
    </row>
    <row r="284" spans="1:5" s="39" customFormat="1" ht="31.5" x14ac:dyDescent="0.25">
      <c r="A284" s="48" t="s">
        <v>417</v>
      </c>
      <c r="B284" s="49"/>
      <c r="C284" s="50" t="s">
        <v>435</v>
      </c>
      <c r="D284" s="51"/>
      <c r="E284" s="52">
        <f>E285</f>
        <v>143772</v>
      </c>
    </row>
    <row r="285" spans="1:5" s="39" customFormat="1" ht="15.75" x14ac:dyDescent="0.25">
      <c r="A285" s="48" t="s">
        <v>589</v>
      </c>
      <c r="B285" s="49"/>
      <c r="C285" s="50"/>
      <c r="D285" s="51">
        <v>500</v>
      </c>
      <c r="E285" s="52">
        <v>143772</v>
      </c>
    </row>
    <row r="286" spans="1:5" s="39" customFormat="1" ht="47.25" x14ac:dyDescent="0.25">
      <c r="A286" s="48" t="s">
        <v>718</v>
      </c>
      <c r="B286" s="49"/>
      <c r="C286" s="50" t="s">
        <v>717</v>
      </c>
      <c r="D286" s="51"/>
      <c r="E286" s="52">
        <f>E287</f>
        <v>63491</v>
      </c>
    </row>
    <row r="287" spans="1:5" s="39" customFormat="1" ht="15.75" x14ac:dyDescent="0.25">
      <c r="A287" s="48" t="s">
        <v>589</v>
      </c>
      <c r="B287" s="49"/>
      <c r="C287" s="50"/>
      <c r="D287" s="51">
        <v>500</v>
      </c>
      <c r="E287" s="52">
        <v>63491</v>
      </c>
    </row>
    <row r="288" spans="1:5" s="39" customFormat="1" ht="31.5" x14ac:dyDescent="0.25">
      <c r="A288" s="48" t="s">
        <v>684</v>
      </c>
      <c r="B288" s="49"/>
      <c r="C288" s="50" t="s">
        <v>683</v>
      </c>
      <c r="D288" s="51"/>
      <c r="E288" s="52">
        <f>E289</f>
        <v>1560414</v>
      </c>
    </row>
    <row r="289" spans="1:5" s="39" customFormat="1" ht="15.75" x14ac:dyDescent="0.25">
      <c r="A289" s="48" t="s">
        <v>589</v>
      </c>
      <c r="B289" s="49"/>
      <c r="C289" s="50"/>
      <c r="D289" s="51">
        <v>500</v>
      </c>
      <c r="E289" s="52">
        <v>1560414</v>
      </c>
    </row>
    <row r="290" spans="1:5" ht="15.75" x14ac:dyDescent="0.25">
      <c r="A290" s="48" t="s">
        <v>374</v>
      </c>
      <c r="B290" s="49"/>
      <c r="C290" s="50" t="s">
        <v>580</v>
      </c>
      <c r="D290" s="51"/>
      <c r="E290" s="52">
        <f>E291</f>
        <v>1494900</v>
      </c>
    </row>
    <row r="291" spans="1:5" s="39" customFormat="1" ht="15.75" x14ac:dyDescent="0.25">
      <c r="A291" s="48" t="s">
        <v>589</v>
      </c>
      <c r="B291" s="49"/>
      <c r="C291" s="50"/>
      <c r="D291" s="51">
        <v>500</v>
      </c>
      <c r="E291" s="52">
        <v>1494900</v>
      </c>
    </row>
    <row r="292" spans="1:5" s="39" customFormat="1" ht="31.5" x14ac:dyDescent="0.25">
      <c r="A292" s="48" t="s">
        <v>719</v>
      </c>
      <c r="B292" s="49"/>
      <c r="C292" s="50" t="s">
        <v>720</v>
      </c>
      <c r="D292" s="51"/>
      <c r="E292" s="52">
        <f>E293</f>
        <v>1739650</v>
      </c>
    </row>
    <row r="293" spans="1:5" s="39" customFormat="1" ht="15.75" x14ac:dyDescent="0.25">
      <c r="A293" s="48" t="s">
        <v>589</v>
      </c>
      <c r="B293" s="49"/>
      <c r="C293" s="50"/>
      <c r="D293" s="51">
        <v>500</v>
      </c>
      <c r="E293" s="52">
        <v>1739650</v>
      </c>
    </row>
    <row r="294" spans="1:5" s="39" customFormat="1" ht="31.5" x14ac:dyDescent="0.25">
      <c r="A294" s="48" t="s">
        <v>735</v>
      </c>
      <c r="B294" s="49"/>
      <c r="C294" s="50" t="s">
        <v>734</v>
      </c>
      <c r="D294" s="51"/>
      <c r="E294" s="52">
        <f>E295</f>
        <v>146760</v>
      </c>
    </row>
    <row r="295" spans="1:5" s="39" customFormat="1" ht="15.75" x14ac:dyDescent="0.25">
      <c r="A295" s="48" t="s">
        <v>668</v>
      </c>
      <c r="B295" s="49"/>
      <c r="C295" s="50"/>
      <c r="D295" s="51">
        <v>500</v>
      </c>
      <c r="E295" s="52">
        <v>146760</v>
      </c>
    </row>
    <row r="296" spans="1:5" s="39" customFormat="1" ht="15.75" x14ac:dyDescent="0.25">
      <c r="A296" s="48" t="s">
        <v>667</v>
      </c>
      <c r="B296" s="49"/>
      <c r="C296" s="50" t="s">
        <v>666</v>
      </c>
      <c r="D296" s="51"/>
      <c r="E296" s="95">
        <f>E297</f>
        <v>12296000</v>
      </c>
    </row>
    <row r="297" spans="1:5" s="39" customFormat="1" ht="15.75" x14ac:dyDescent="0.25">
      <c r="A297" s="48" t="s">
        <v>668</v>
      </c>
      <c r="B297" s="49"/>
      <c r="C297" s="50"/>
      <c r="D297" s="51">
        <v>500</v>
      </c>
      <c r="E297" s="95">
        <v>12296000</v>
      </c>
    </row>
    <row r="298" spans="1:5" ht="15.75" x14ac:dyDescent="0.25">
      <c r="A298" s="48" t="s">
        <v>322</v>
      </c>
      <c r="B298" s="49"/>
      <c r="C298" s="50" t="s">
        <v>436</v>
      </c>
      <c r="D298" s="51"/>
      <c r="E298" s="52">
        <f>E299</f>
        <v>54480000</v>
      </c>
    </row>
    <row r="299" spans="1:5" s="39" customFormat="1" ht="15.75" x14ac:dyDescent="0.25">
      <c r="A299" s="48" t="s">
        <v>589</v>
      </c>
      <c r="B299" s="49"/>
      <c r="C299" s="50"/>
      <c r="D299" s="51">
        <v>500</v>
      </c>
      <c r="E299" s="52">
        <v>54480000</v>
      </c>
    </row>
    <row r="300" spans="1:5" s="39" customFormat="1" ht="15.75" x14ac:dyDescent="0.25">
      <c r="A300" s="48" t="s">
        <v>722</v>
      </c>
      <c r="B300" s="49"/>
      <c r="C300" s="50" t="s">
        <v>721</v>
      </c>
      <c r="D300" s="51"/>
      <c r="E300" s="52">
        <f>E301</f>
        <v>531567</v>
      </c>
    </row>
    <row r="301" spans="1:5" s="39" customFormat="1" ht="15.75" x14ac:dyDescent="0.25">
      <c r="A301" s="48" t="s">
        <v>668</v>
      </c>
      <c r="B301" s="49"/>
      <c r="C301" s="50"/>
      <c r="D301" s="51">
        <v>500</v>
      </c>
      <c r="E301" s="52">
        <v>531567</v>
      </c>
    </row>
    <row r="302" spans="1:5" s="39" customFormat="1" ht="15.75" x14ac:dyDescent="0.25">
      <c r="A302" s="48" t="s">
        <v>686</v>
      </c>
      <c r="B302" s="49"/>
      <c r="C302" s="50" t="s">
        <v>685</v>
      </c>
      <c r="D302" s="51"/>
      <c r="E302" s="52">
        <f>E303</f>
        <v>3418000</v>
      </c>
    </row>
    <row r="303" spans="1:5" s="39" customFormat="1" ht="15.75" x14ac:dyDescent="0.25">
      <c r="A303" s="48" t="s">
        <v>668</v>
      </c>
      <c r="B303" s="49"/>
      <c r="C303" s="50"/>
      <c r="D303" s="51">
        <v>500</v>
      </c>
      <c r="E303" s="52">
        <v>3418000</v>
      </c>
    </row>
    <row r="304" spans="1:5" s="39" customFormat="1" ht="31.5" x14ac:dyDescent="0.25">
      <c r="A304" s="48" t="s">
        <v>670</v>
      </c>
      <c r="B304" s="49"/>
      <c r="C304" s="50" t="s">
        <v>669</v>
      </c>
      <c r="D304" s="51"/>
      <c r="E304" s="52">
        <f>E305</f>
        <v>3747000</v>
      </c>
    </row>
    <row r="305" spans="1:5" s="39" customFormat="1" ht="15.75" x14ac:dyDescent="0.25">
      <c r="A305" s="48" t="s">
        <v>668</v>
      </c>
      <c r="B305" s="49"/>
      <c r="C305" s="50"/>
      <c r="D305" s="51">
        <v>500</v>
      </c>
      <c r="E305" s="52">
        <v>3747000</v>
      </c>
    </row>
    <row r="306" spans="1:5" s="39" customFormat="1" ht="31.5" x14ac:dyDescent="0.25">
      <c r="A306" s="48" t="s">
        <v>688</v>
      </c>
      <c r="B306" s="49"/>
      <c r="C306" s="50" t="s">
        <v>687</v>
      </c>
      <c r="D306" s="51"/>
      <c r="E306" s="52">
        <f>E307</f>
        <v>820000</v>
      </c>
    </row>
    <row r="307" spans="1:5" s="39" customFormat="1" ht="15.75" x14ac:dyDescent="0.25">
      <c r="A307" s="48" t="s">
        <v>668</v>
      </c>
      <c r="B307" s="49"/>
      <c r="C307" s="50"/>
      <c r="D307" s="51">
        <v>500</v>
      </c>
      <c r="E307" s="52">
        <v>820000</v>
      </c>
    </row>
    <row r="308" spans="1:5" ht="15.75" x14ac:dyDescent="0.25">
      <c r="A308" s="73" t="s">
        <v>583</v>
      </c>
      <c r="B308" s="73">
        <v>710</v>
      </c>
      <c r="C308" s="79"/>
      <c r="D308" s="79"/>
      <c r="E308" s="97">
        <f>E309+E376</f>
        <v>110994656</v>
      </c>
    </row>
    <row r="309" spans="1:5" ht="31.5" x14ac:dyDescent="0.25">
      <c r="A309" s="74" t="s">
        <v>346</v>
      </c>
      <c r="B309" s="75"/>
      <c r="C309" s="82" t="s">
        <v>237</v>
      </c>
      <c r="D309" s="83"/>
      <c r="E309" s="84">
        <f>E310+E366+E372</f>
        <v>110993656</v>
      </c>
    </row>
    <row r="310" spans="1:5" ht="31.5" x14ac:dyDescent="0.25">
      <c r="A310" s="43" t="s">
        <v>347</v>
      </c>
      <c r="B310" s="44"/>
      <c r="C310" s="45" t="s">
        <v>238</v>
      </c>
      <c r="D310" s="46"/>
      <c r="E310" s="47">
        <f>E311+E355+E358+E362</f>
        <v>110988656</v>
      </c>
    </row>
    <row r="311" spans="1:5" ht="31.5" x14ac:dyDescent="0.25">
      <c r="A311" s="43" t="s">
        <v>510</v>
      </c>
      <c r="B311" s="44"/>
      <c r="C311" s="45" t="s">
        <v>239</v>
      </c>
      <c r="D311" s="46"/>
      <c r="E311" s="47">
        <f>E317+E320+E323+E326+E328+E331+E336+E339+E342+E345+E348+E352+E315+E312+E334</f>
        <v>68398354</v>
      </c>
    </row>
    <row r="312" spans="1:5" s="39" customFormat="1" ht="47.25" x14ac:dyDescent="0.25">
      <c r="A312" s="48" t="s">
        <v>540</v>
      </c>
      <c r="B312" s="49"/>
      <c r="C312" s="50" t="s">
        <v>571</v>
      </c>
      <c r="D312" s="51"/>
      <c r="E312" s="52">
        <f>E314+E313</f>
        <v>6951140</v>
      </c>
    </row>
    <row r="313" spans="1:5" s="39" customFormat="1" ht="15.75" x14ac:dyDescent="0.25">
      <c r="A313" s="48" t="s">
        <v>588</v>
      </c>
      <c r="B313" s="49"/>
      <c r="C313" s="50"/>
      <c r="D313" s="51">
        <v>200</v>
      </c>
      <c r="E313" s="52">
        <v>177000</v>
      </c>
    </row>
    <row r="314" spans="1:5" s="39" customFormat="1" ht="15.75" x14ac:dyDescent="0.25">
      <c r="A314" s="48" t="s">
        <v>590</v>
      </c>
      <c r="B314" s="49"/>
      <c r="C314" s="50"/>
      <c r="D314" s="51">
        <v>300</v>
      </c>
      <c r="E314" s="52">
        <v>6774140</v>
      </c>
    </row>
    <row r="315" spans="1:5" s="39" customFormat="1" ht="47.25" x14ac:dyDescent="0.25">
      <c r="A315" s="48" t="s">
        <v>677</v>
      </c>
      <c r="B315" s="44"/>
      <c r="C315" s="50" t="s">
        <v>678</v>
      </c>
      <c r="D315" s="46"/>
      <c r="E315" s="47">
        <f>E316</f>
        <v>4057970</v>
      </c>
    </row>
    <row r="316" spans="1:5" s="39" customFormat="1" ht="15.75" x14ac:dyDescent="0.25">
      <c r="A316" s="48" t="s">
        <v>590</v>
      </c>
      <c r="B316" s="44"/>
      <c r="C316" s="45"/>
      <c r="D316" s="46">
        <v>300</v>
      </c>
      <c r="E316" s="47">
        <v>4057970</v>
      </c>
    </row>
    <row r="317" spans="1:5" ht="31.5" x14ac:dyDescent="0.25">
      <c r="A317" s="48" t="s">
        <v>348</v>
      </c>
      <c r="B317" s="49"/>
      <c r="C317" s="50" t="s">
        <v>559</v>
      </c>
      <c r="D317" s="51"/>
      <c r="E317" s="52">
        <f>E318+E319</f>
        <v>86452</v>
      </c>
    </row>
    <row r="318" spans="1:5" s="39" customFormat="1" ht="15.75" x14ac:dyDescent="0.25">
      <c r="A318" s="48" t="s">
        <v>588</v>
      </c>
      <c r="B318" s="49"/>
      <c r="C318" s="50"/>
      <c r="D318" s="51">
        <v>200</v>
      </c>
      <c r="E318" s="52">
        <v>1277.6400000000001</v>
      </c>
    </row>
    <row r="319" spans="1:5" s="39" customFormat="1" ht="15.75" x14ac:dyDescent="0.25">
      <c r="A319" s="48" t="s">
        <v>590</v>
      </c>
      <c r="B319" s="49"/>
      <c r="C319" s="50"/>
      <c r="D319" s="51">
        <v>300</v>
      </c>
      <c r="E319" s="52">
        <v>85174.36</v>
      </c>
    </row>
    <row r="320" spans="1:5" ht="47.25" x14ac:dyDescent="0.25">
      <c r="A320" s="48" t="s">
        <v>303</v>
      </c>
      <c r="B320" s="49"/>
      <c r="C320" s="50" t="s">
        <v>560</v>
      </c>
      <c r="D320" s="51"/>
      <c r="E320" s="52">
        <f>E321+E322</f>
        <v>2133301</v>
      </c>
    </row>
    <row r="321" spans="1:5" s="39" customFormat="1" ht="15.75" x14ac:dyDescent="0.25">
      <c r="A321" s="48" t="s">
        <v>588</v>
      </c>
      <c r="B321" s="49"/>
      <c r="C321" s="50"/>
      <c r="D321" s="51">
        <v>200</v>
      </c>
      <c r="E321" s="52">
        <v>31526.77</v>
      </c>
    </row>
    <row r="322" spans="1:5" s="39" customFormat="1" ht="15.75" x14ac:dyDescent="0.25">
      <c r="A322" s="48" t="s">
        <v>590</v>
      </c>
      <c r="B322" s="49"/>
      <c r="C322" s="50"/>
      <c r="D322" s="51">
        <v>300</v>
      </c>
      <c r="E322" s="52">
        <v>2101774.23</v>
      </c>
    </row>
    <row r="323" spans="1:5" ht="31.5" x14ac:dyDescent="0.25">
      <c r="A323" s="48" t="s">
        <v>349</v>
      </c>
      <c r="B323" s="49"/>
      <c r="C323" s="50" t="s">
        <v>561</v>
      </c>
      <c r="D323" s="51"/>
      <c r="E323" s="52">
        <f>E324+E325</f>
        <v>7080000</v>
      </c>
    </row>
    <row r="324" spans="1:5" s="39" customFormat="1" ht="15.75" x14ac:dyDescent="0.25">
      <c r="A324" s="48" t="s">
        <v>588</v>
      </c>
      <c r="B324" s="49"/>
      <c r="C324" s="50"/>
      <c r="D324" s="51">
        <v>200</v>
      </c>
      <c r="E324" s="52">
        <v>108500</v>
      </c>
    </row>
    <row r="325" spans="1:5" s="39" customFormat="1" ht="15.75" x14ac:dyDescent="0.25">
      <c r="A325" s="48" t="s">
        <v>590</v>
      </c>
      <c r="B325" s="49"/>
      <c r="C325" s="50"/>
      <c r="D325" s="51">
        <v>300</v>
      </c>
      <c r="E325" s="52">
        <v>6971500</v>
      </c>
    </row>
    <row r="326" spans="1:5" ht="63" x14ac:dyDescent="0.25">
      <c r="A326" s="48" t="s">
        <v>350</v>
      </c>
      <c r="B326" s="49"/>
      <c r="C326" s="50" t="s">
        <v>562</v>
      </c>
      <c r="D326" s="51"/>
      <c r="E326" s="52">
        <f>E327</f>
        <v>0</v>
      </c>
    </row>
    <row r="327" spans="1:5" s="39" customFormat="1" ht="15.75" x14ac:dyDescent="0.25">
      <c r="A327" s="48" t="s">
        <v>590</v>
      </c>
      <c r="B327" s="49"/>
      <c r="C327" s="50"/>
      <c r="D327" s="51">
        <v>300</v>
      </c>
      <c r="E327" s="52">
        <v>0</v>
      </c>
    </row>
    <row r="328" spans="1:5" ht="63" x14ac:dyDescent="0.25">
      <c r="A328" s="48" t="s">
        <v>550</v>
      </c>
      <c r="B328" s="49"/>
      <c r="C328" s="50" t="s">
        <v>563</v>
      </c>
      <c r="D328" s="51"/>
      <c r="E328" s="52">
        <f>E329+E330</f>
        <v>3795641</v>
      </c>
    </row>
    <row r="329" spans="1:5" s="39" customFormat="1" ht="15.75" x14ac:dyDescent="0.25">
      <c r="A329" s="48" t="s">
        <v>588</v>
      </c>
      <c r="B329" s="49"/>
      <c r="C329" s="50"/>
      <c r="D329" s="51">
        <v>200</v>
      </c>
      <c r="E329" s="52">
        <v>19208</v>
      </c>
    </row>
    <row r="330" spans="1:5" s="39" customFormat="1" ht="15.75" x14ac:dyDescent="0.25">
      <c r="A330" s="48" t="s">
        <v>590</v>
      </c>
      <c r="B330" s="49"/>
      <c r="C330" s="50"/>
      <c r="D330" s="51">
        <v>300</v>
      </c>
      <c r="E330" s="52">
        <v>3776433</v>
      </c>
    </row>
    <row r="331" spans="1:5" ht="47.25" x14ac:dyDescent="0.25">
      <c r="A331" s="48" t="s">
        <v>551</v>
      </c>
      <c r="B331" s="49"/>
      <c r="C331" s="50" t="s">
        <v>565</v>
      </c>
      <c r="D331" s="51"/>
      <c r="E331" s="52">
        <f>E332+E333</f>
        <v>397339</v>
      </c>
    </row>
    <row r="332" spans="1:5" s="39" customFormat="1" ht="15.75" x14ac:dyDescent="0.25">
      <c r="A332" s="48" t="s">
        <v>588</v>
      </c>
      <c r="B332" s="49"/>
      <c r="C332" s="50"/>
      <c r="D332" s="51">
        <v>200</v>
      </c>
      <c r="E332" s="52">
        <v>1700</v>
      </c>
    </row>
    <row r="333" spans="1:5" s="39" customFormat="1" ht="15.75" x14ac:dyDescent="0.25">
      <c r="A333" s="48" t="s">
        <v>590</v>
      </c>
      <c r="B333" s="49"/>
      <c r="C333" s="50"/>
      <c r="D333" s="51">
        <v>300</v>
      </c>
      <c r="E333" s="52">
        <v>395639</v>
      </c>
    </row>
    <row r="334" spans="1:5" s="39" customFormat="1" ht="31.5" x14ac:dyDescent="0.25">
      <c r="A334" s="48" t="s">
        <v>737</v>
      </c>
      <c r="B334" s="49"/>
      <c r="C334" s="50" t="s">
        <v>736</v>
      </c>
      <c r="D334" s="51"/>
      <c r="E334" s="52">
        <f>E335</f>
        <v>137500</v>
      </c>
    </row>
    <row r="335" spans="1:5" s="39" customFormat="1" ht="15.75" x14ac:dyDescent="0.25">
      <c r="A335" s="48" t="s">
        <v>590</v>
      </c>
      <c r="B335" s="49"/>
      <c r="C335" s="50"/>
      <c r="D335" s="51">
        <v>300</v>
      </c>
      <c r="E335" s="52">
        <v>137500</v>
      </c>
    </row>
    <row r="336" spans="1:5" ht="31.5" x14ac:dyDescent="0.25">
      <c r="A336" s="48" t="s">
        <v>351</v>
      </c>
      <c r="B336" s="49"/>
      <c r="C336" s="50" t="s">
        <v>564</v>
      </c>
      <c r="D336" s="51"/>
      <c r="E336" s="52">
        <f>E337+E338</f>
        <v>3137977</v>
      </c>
    </row>
    <row r="337" spans="1:5" s="39" customFormat="1" ht="15.75" x14ac:dyDescent="0.25">
      <c r="A337" s="48" t="s">
        <v>588</v>
      </c>
      <c r="B337" s="49"/>
      <c r="C337" s="50"/>
      <c r="D337" s="51">
        <v>200</v>
      </c>
      <c r="E337" s="52">
        <v>45977</v>
      </c>
    </row>
    <row r="338" spans="1:5" s="39" customFormat="1" ht="15.75" x14ac:dyDescent="0.25">
      <c r="A338" s="48" t="s">
        <v>590</v>
      </c>
      <c r="B338" s="49"/>
      <c r="C338" s="50"/>
      <c r="D338" s="51">
        <v>300</v>
      </c>
      <c r="E338" s="52">
        <v>3092000</v>
      </c>
    </row>
    <row r="339" spans="1:5" ht="31.5" x14ac:dyDescent="0.25">
      <c r="A339" s="48" t="s">
        <v>552</v>
      </c>
      <c r="B339" s="49"/>
      <c r="C339" s="50" t="s">
        <v>566</v>
      </c>
      <c r="D339" s="51"/>
      <c r="E339" s="52">
        <f>E340+E341</f>
        <v>6770000</v>
      </c>
    </row>
    <row r="340" spans="1:5" s="39" customFormat="1" ht="15.75" x14ac:dyDescent="0.25">
      <c r="A340" s="48" t="s">
        <v>588</v>
      </c>
      <c r="B340" s="49"/>
      <c r="C340" s="50"/>
      <c r="D340" s="51">
        <v>200</v>
      </c>
      <c r="E340" s="52">
        <v>114960.94</v>
      </c>
    </row>
    <row r="341" spans="1:5" s="39" customFormat="1" ht="15.75" x14ac:dyDescent="0.25">
      <c r="A341" s="48" t="s">
        <v>590</v>
      </c>
      <c r="B341" s="49"/>
      <c r="C341" s="50"/>
      <c r="D341" s="51">
        <v>300</v>
      </c>
      <c r="E341" s="52">
        <v>6655039.0599999996</v>
      </c>
    </row>
    <row r="342" spans="1:5" ht="47.25" x14ac:dyDescent="0.25">
      <c r="A342" s="48" t="s">
        <v>352</v>
      </c>
      <c r="B342" s="49"/>
      <c r="C342" s="50" t="s">
        <v>567</v>
      </c>
      <c r="D342" s="51"/>
      <c r="E342" s="52">
        <f>E343+E344</f>
        <v>18100000</v>
      </c>
    </row>
    <row r="343" spans="1:5" s="39" customFormat="1" ht="15.75" x14ac:dyDescent="0.25">
      <c r="A343" s="48" t="s">
        <v>588</v>
      </c>
      <c r="B343" s="49"/>
      <c r="C343" s="50"/>
      <c r="D343" s="51">
        <v>200</v>
      </c>
      <c r="E343" s="52">
        <v>311000</v>
      </c>
    </row>
    <row r="344" spans="1:5" s="39" customFormat="1" ht="15.75" x14ac:dyDescent="0.25">
      <c r="A344" s="48" t="s">
        <v>590</v>
      </c>
      <c r="B344" s="49"/>
      <c r="C344" s="50"/>
      <c r="D344" s="51">
        <v>300</v>
      </c>
      <c r="E344" s="52">
        <v>17789000</v>
      </c>
    </row>
    <row r="345" spans="1:5" ht="15.75" x14ac:dyDescent="0.25">
      <c r="A345" s="48" t="s">
        <v>354</v>
      </c>
      <c r="B345" s="49"/>
      <c r="C345" s="50" t="s">
        <v>568</v>
      </c>
      <c r="D345" s="51"/>
      <c r="E345" s="52">
        <f>E346+E347</f>
        <v>3640000</v>
      </c>
    </row>
    <row r="346" spans="1:5" s="39" customFormat="1" ht="15.75" x14ac:dyDescent="0.25">
      <c r="A346" s="48" t="s">
        <v>588</v>
      </c>
      <c r="B346" s="49"/>
      <c r="C346" s="50"/>
      <c r="D346" s="51">
        <v>200</v>
      </c>
      <c r="E346" s="52">
        <v>46235.54</v>
      </c>
    </row>
    <row r="347" spans="1:5" s="39" customFormat="1" ht="15.75" x14ac:dyDescent="0.25">
      <c r="A347" s="48" t="s">
        <v>590</v>
      </c>
      <c r="B347" s="49"/>
      <c r="C347" s="50"/>
      <c r="D347" s="51">
        <v>300</v>
      </c>
      <c r="E347" s="52">
        <v>3593764.46</v>
      </c>
    </row>
    <row r="348" spans="1:5" ht="31.5" x14ac:dyDescent="0.25">
      <c r="A348" s="48" t="s">
        <v>240</v>
      </c>
      <c r="B348" s="49"/>
      <c r="C348" s="50" t="s">
        <v>569</v>
      </c>
      <c r="D348" s="51"/>
      <c r="E348" s="52">
        <f>E349+E350+E351</f>
        <v>5656034</v>
      </c>
    </row>
    <row r="349" spans="1:5" s="39" customFormat="1" ht="47.25" x14ac:dyDescent="0.25">
      <c r="A349" s="48" t="s">
        <v>586</v>
      </c>
      <c r="B349" s="49"/>
      <c r="C349" s="50"/>
      <c r="D349" s="51">
        <v>100</v>
      </c>
      <c r="E349" s="52">
        <v>4829694</v>
      </c>
    </row>
    <row r="350" spans="1:5" s="39" customFormat="1" ht="15.75" x14ac:dyDescent="0.25">
      <c r="A350" s="48" t="s">
        <v>588</v>
      </c>
      <c r="B350" s="49"/>
      <c r="C350" s="50"/>
      <c r="D350" s="51">
        <v>200</v>
      </c>
      <c r="E350" s="52">
        <v>822336.34</v>
      </c>
    </row>
    <row r="351" spans="1:5" s="39" customFormat="1" ht="15.75" x14ac:dyDescent="0.25">
      <c r="A351" s="48" t="s">
        <v>731</v>
      </c>
      <c r="B351" s="49"/>
      <c r="C351" s="50"/>
      <c r="D351" s="51">
        <v>800</v>
      </c>
      <c r="E351" s="52">
        <v>4003.66</v>
      </c>
    </row>
    <row r="352" spans="1:5" ht="31.5" x14ac:dyDescent="0.25">
      <c r="A352" s="48" t="s">
        <v>355</v>
      </c>
      <c r="B352" s="49"/>
      <c r="C352" s="50" t="s">
        <v>570</v>
      </c>
      <c r="D352" s="51"/>
      <c r="E352" s="52">
        <f>E353+E354</f>
        <v>6455000</v>
      </c>
    </row>
    <row r="353" spans="1:5" s="39" customFormat="1" ht="15.75" x14ac:dyDescent="0.25">
      <c r="A353" s="48" t="s">
        <v>588</v>
      </c>
      <c r="B353" s="49"/>
      <c r="C353" s="50"/>
      <c r="D353" s="51">
        <v>200</v>
      </c>
      <c r="E353" s="52">
        <v>35000</v>
      </c>
    </row>
    <row r="354" spans="1:5" s="39" customFormat="1" ht="15.75" x14ac:dyDescent="0.25">
      <c r="A354" s="48" t="s">
        <v>590</v>
      </c>
      <c r="B354" s="49"/>
      <c r="C354" s="50"/>
      <c r="D354" s="51">
        <v>300</v>
      </c>
      <c r="E354" s="52">
        <v>6420000</v>
      </c>
    </row>
    <row r="355" spans="1:5" ht="31.5" x14ac:dyDescent="0.25">
      <c r="A355" s="43" t="s">
        <v>512</v>
      </c>
      <c r="B355" s="44"/>
      <c r="C355" s="45" t="s">
        <v>511</v>
      </c>
      <c r="D355" s="46"/>
      <c r="E355" s="47">
        <f>E356</f>
        <v>38130300</v>
      </c>
    </row>
    <row r="356" spans="1:5" ht="63" x14ac:dyDescent="0.25">
      <c r="A356" s="48" t="s">
        <v>353</v>
      </c>
      <c r="B356" s="49"/>
      <c r="C356" s="50" t="s">
        <v>553</v>
      </c>
      <c r="D356" s="51"/>
      <c r="E356" s="52">
        <f>E357</f>
        <v>38130300</v>
      </c>
    </row>
    <row r="357" spans="1:5" s="39" customFormat="1" ht="31.5" x14ac:dyDescent="0.25">
      <c r="A357" s="48" t="s">
        <v>585</v>
      </c>
      <c r="B357" s="49"/>
      <c r="C357" s="50"/>
      <c r="D357" s="51">
        <v>600</v>
      </c>
      <c r="E357" s="52">
        <v>38130300</v>
      </c>
    </row>
    <row r="358" spans="1:5" ht="31.5" x14ac:dyDescent="0.25">
      <c r="A358" s="43" t="s">
        <v>514</v>
      </c>
      <c r="B358" s="44"/>
      <c r="C358" s="45" t="s">
        <v>513</v>
      </c>
      <c r="D358" s="46"/>
      <c r="E358" s="47">
        <f>E359</f>
        <v>2385002</v>
      </c>
    </row>
    <row r="359" spans="1:5" ht="15.75" x14ac:dyDescent="0.25">
      <c r="A359" s="48" t="s">
        <v>304</v>
      </c>
      <c r="B359" s="49"/>
      <c r="C359" s="50" t="s">
        <v>558</v>
      </c>
      <c r="D359" s="51"/>
      <c r="E359" s="52">
        <f>E360+E361</f>
        <v>2385002</v>
      </c>
    </row>
    <row r="360" spans="1:5" s="39" customFormat="1" ht="15.75" x14ac:dyDescent="0.25">
      <c r="A360" s="48" t="s">
        <v>588</v>
      </c>
      <c r="B360" s="49"/>
      <c r="C360" s="50"/>
      <c r="D360" s="51">
        <v>200</v>
      </c>
      <c r="E360" s="52">
        <v>57404</v>
      </c>
    </row>
    <row r="361" spans="1:5" s="39" customFormat="1" ht="15.75" x14ac:dyDescent="0.25">
      <c r="A361" s="48" t="s">
        <v>590</v>
      </c>
      <c r="B361" s="49"/>
      <c r="C361" s="50"/>
      <c r="D361" s="51">
        <v>300</v>
      </c>
      <c r="E361" s="52">
        <v>2327598</v>
      </c>
    </row>
    <row r="362" spans="1:5" ht="31.5" x14ac:dyDescent="0.25">
      <c r="A362" s="43" t="s">
        <v>517</v>
      </c>
      <c r="B362" s="44"/>
      <c r="C362" s="45" t="s">
        <v>516</v>
      </c>
      <c r="D362" s="46"/>
      <c r="E362" s="47">
        <f>E363</f>
        <v>2075000</v>
      </c>
    </row>
    <row r="363" spans="1:5" ht="15.75" x14ac:dyDescent="0.25">
      <c r="A363" s="43" t="s">
        <v>554</v>
      </c>
      <c r="B363" s="44"/>
      <c r="C363" s="45" t="s">
        <v>555</v>
      </c>
      <c r="D363" s="46"/>
      <c r="E363" s="47">
        <f>E364+E365</f>
        <v>2075000</v>
      </c>
    </row>
    <row r="364" spans="1:5" s="39" customFormat="1" ht="15.75" x14ac:dyDescent="0.25">
      <c r="A364" s="48" t="s">
        <v>588</v>
      </c>
      <c r="B364" s="49"/>
      <c r="C364" s="50"/>
      <c r="D364" s="51">
        <v>200</v>
      </c>
      <c r="E364" s="47">
        <v>31000</v>
      </c>
    </row>
    <row r="365" spans="1:5" s="39" customFormat="1" ht="15.75" x14ac:dyDescent="0.25">
      <c r="A365" s="48" t="s">
        <v>590</v>
      </c>
      <c r="B365" s="49"/>
      <c r="C365" s="50"/>
      <c r="D365" s="51">
        <v>300</v>
      </c>
      <c r="E365" s="47">
        <v>2044000</v>
      </c>
    </row>
    <row r="366" spans="1:5" ht="15.75" hidden="1" x14ac:dyDescent="0.25">
      <c r="A366" s="43" t="s">
        <v>356</v>
      </c>
      <c r="B366" s="44"/>
      <c r="C366" s="45"/>
      <c r="D366" s="46"/>
      <c r="E366" s="47">
        <f>E367</f>
        <v>0</v>
      </c>
    </row>
    <row r="367" spans="1:5" ht="15.75" hidden="1" x14ac:dyDescent="0.25">
      <c r="A367" s="43" t="s">
        <v>541</v>
      </c>
      <c r="B367" s="44"/>
      <c r="C367" s="45"/>
      <c r="D367" s="46"/>
      <c r="E367" s="47">
        <f>E368+E370</f>
        <v>0</v>
      </c>
    </row>
    <row r="368" spans="1:5" ht="31.5" hidden="1" x14ac:dyDescent="0.25">
      <c r="A368" s="48" t="s">
        <v>610</v>
      </c>
      <c r="B368" s="49"/>
      <c r="C368" s="50"/>
      <c r="D368" s="51"/>
      <c r="E368" s="52">
        <f>E369</f>
        <v>0</v>
      </c>
    </row>
    <row r="369" spans="1:7" s="39" customFormat="1" ht="15.75" hidden="1" x14ac:dyDescent="0.25">
      <c r="A369" s="48" t="s">
        <v>588</v>
      </c>
      <c r="B369" s="49"/>
      <c r="C369" s="50"/>
      <c r="D369" s="51"/>
      <c r="E369" s="52"/>
    </row>
    <row r="370" spans="1:7" ht="31.5" hidden="1" x14ac:dyDescent="0.25">
      <c r="A370" s="48" t="s">
        <v>357</v>
      </c>
      <c r="B370" s="49"/>
      <c r="C370" s="50"/>
      <c r="D370" s="51"/>
      <c r="E370" s="52">
        <f>E371</f>
        <v>0</v>
      </c>
    </row>
    <row r="371" spans="1:7" s="39" customFormat="1" ht="15.75" hidden="1" x14ac:dyDescent="0.25">
      <c r="A371" s="48" t="s">
        <v>588</v>
      </c>
      <c r="B371" s="49"/>
      <c r="C371" s="50"/>
      <c r="D371" s="51"/>
      <c r="E371" s="52"/>
    </row>
    <row r="372" spans="1:7" s="39" customFormat="1" ht="31.5" x14ac:dyDescent="0.25">
      <c r="A372" s="43" t="s">
        <v>674</v>
      </c>
      <c r="B372" s="44"/>
      <c r="C372" s="45" t="s">
        <v>671</v>
      </c>
      <c r="D372" s="46"/>
      <c r="E372" s="47">
        <f>E373</f>
        <v>5000</v>
      </c>
    </row>
    <row r="373" spans="1:7" s="39" customFormat="1" ht="15.75" x14ac:dyDescent="0.25">
      <c r="A373" s="43" t="s">
        <v>675</v>
      </c>
      <c r="B373" s="44"/>
      <c r="C373" s="45" t="s">
        <v>672</v>
      </c>
      <c r="D373" s="46"/>
      <c r="E373" s="47">
        <f>E374</f>
        <v>5000</v>
      </c>
    </row>
    <row r="374" spans="1:7" s="39" customFormat="1" ht="15.75" x14ac:dyDescent="0.25">
      <c r="A374" s="48" t="s">
        <v>676</v>
      </c>
      <c r="B374" s="49"/>
      <c r="C374" s="50" t="s">
        <v>673</v>
      </c>
      <c r="D374" s="51"/>
      <c r="E374" s="52">
        <f>E375</f>
        <v>5000</v>
      </c>
    </row>
    <row r="375" spans="1:7" s="39" customFormat="1" ht="15.75" x14ac:dyDescent="0.25">
      <c r="A375" s="48" t="s">
        <v>663</v>
      </c>
      <c r="B375" s="49"/>
      <c r="C375" s="50"/>
      <c r="D375" s="51">
        <v>200</v>
      </c>
      <c r="E375" s="52">
        <v>5000</v>
      </c>
    </row>
    <row r="376" spans="1:7" s="39" customFormat="1" ht="31.5" x14ac:dyDescent="0.25">
      <c r="A376" s="74" t="s">
        <v>400</v>
      </c>
      <c r="B376" s="75"/>
      <c r="C376" s="82" t="s">
        <v>278</v>
      </c>
      <c r="D376" s="83"/>
      <c r="E376" s="84">
        <f>E377</f>
        <v>1000</v>
      </c>
    </row>
    <row r="377" spans="1:7" ht="47.25" x14ac:dyDescent="0.25">
      <c r="A377" s="43" t="s">
        <v>402</v>
      </c>
      <c r="B377" s="44"/>
      <c r="C377" s="45" t="s">
        <v>281</v>
      </c>
      <c r="D377" s="46"/>
      <c r="E377" s="47">
        <f>E378</f>
        <v>1000</v>
      </c>
    </row>
    <row r="378" spans="1:7" ht="31.5" x14ac:dyDescent="0.25">
      <c r="A378" s="43" t="s">
        <v>496</v>
      </c>
      <c r="B378" s="44"/>
      <c r="C378" s="45" t="s">
        <v>283</v>
      </c>
      <c r="D378" s="46"/>
      <c r="E378" s="47">
        <f>E379</f>
        <v>1000</v>
      </c>
    </row>
    <row r="379" spans="1:7" ht="31.5" x14ac:dyDescent="0.25">
      <c r="A379" s="48" t="s">
        <v>403</v>
      </c>
      <c r="B379" s="49"/>
      <c r="C379" s="50" t="s">
        <v>497</v>
      </c>
      <c r="D379" s="51"/>
      <c r="E379" s="52">
        <f>E380</f>
        <v>1000</v>
      </c>
    </row>
    <row r="380" spans="1:7" s="39" customFormat="1" ht="15.75" x14ac:dyDescent="0.25">
      <c r="A380" s="48" t="s">
        <v>731</v>
      </c>
      <c r="B380" s="49"/>
      <c r="C380" s="50"/>
      <c r="D380" s="51">
        <v>800</v>
      </c>
      <c r="E380" s="52">
        <v>1000</v>
      </c>
    </row>
    <row r="381" spans="1:7" ht="15.75" x14ac:dyDescent="0.25">
      <c r="A381" s="73" t="s">
        <v>584</v>
      </c>
      <c r="B381" s="73">
        <v>718</v>
      </c>
      <c r="C381" s="79"/>
      <c r="D381" s="79"/>
      <c r="E381" s="88">
        <f>E382+E436+E461+E468+E473+E478</f>
        <v>171935098.63</v>
      </c>
      <c r="G381" s="100"/>
    </row>
    <row r="382" spans="1:7" ht="31.5" x14ac:dyDescent="0.25">
      <c r="A382" s="74" t="s">
        <v>326</v>
      </c>
      <c r="B382" s="75"/>
      <c r="C382" s="76" t="s">
        <v>222</v>
      </c>
      <c r="D382" s="87"/>
      <c r="E382" s="94">
        <f>E383</f>
        <v>165993586.63</v>
      </c>
    </row>
    <row r="383" spans="1:7" ht="31.5" x14ac:dyDescent="0.25">
      <c r="A383" s="43" t="s">
        <v>327</v>
      </c>
      <c r="B383" s="44"/>
      <c r="C383" s="45" t="s">
        <v>223</v>
      </c>
      <c r="D383" s="46"/>
      <c r="E383" s="93">
        <f>E384+E387+E417+E428+E431</f>
        <v>165993586.63</v>
      </c>
    </row>
    <row r="384" spans="1:7" ht="31.5" x14ac:dyDescent="0.25">
      <c r="A384" s="43" t="s">
        <v>442</v>
      </c>
      <c r="B384" s="44"/>
      <c r="C384" s="45" t="s">
        <v>224</v>
      </c>
      <c r="D384" s="46"/>
      <c r="E384" s="47">
        <f>E385</f>
        <v>4481258</v>
      </c>
    </row>
    <row r="385" spans="1:5" ht="31.5" x14ac:dyDescent="0.25">
      <c r="A385" s="48" t="s">
        <v>330</v>
      </c>
      <c r="B385" s="49"/>
      <c r="C385" s="50" t="s">
        <v>487</v>
      </c>
      <c r="D385" s="51"/>
      <c r="E385" s="52">
        <f>E386</f>
        <v>4481258</v>
      </c>
    </row>
    <row r="386" spans="1:5" s="39" customFormat="1" ht="31.5" x14ac:dyDescent="0.25">
      <c r="A386" s="48" t="s">
        <v>585</v>
      </c>
      <c r="B386" s="49"/>
      <c r="C386" s="50"/>
      <c r="D386" s="51">
        <v>600</v>
      </c>
      <c r="E386" s="52">
        <v>4481258</v>
      </c>
    </row>
    <row r="387" spans="1:5" ht="31.5" x14ac:dyDescent="0.25">
      <c r="A387" s="43" t="s">
        <v>226</v>
      </c>
      <c r="B387" s="44"/>
      <c r="C387" s="45" t="s">
        <v>225</v>
      </c>
      <c r="D387" s="46"/>
      <c r="E387" s="92">
        <f>E388+E390+E392+E394+E396+E399+E402+E406+E408+E410+E412+E415</f>
        <v>152000323.68000001</v>
      </c>
    </row>
    <row r="388" spans="1:5" ht="15.75" x14ac:dyDescent="0.25">
      <c r="A388" s="48" t="s">
        <v>328</v>
      </c>
      <c r="B388" s="49"/>
      <c r="C388" s="50" t="s">
        <v>575</v>
      </c>
      <c r="D388" s="51"/>
      <c r="E388" s="52">
        <f>E389</f>
        <v>17207983.760000002</v>
      </c>
    </row>
    <row r="389" spans="1:5" s="39" customFormat="1" ht="31.5" x14ac:dyDescent="0.25">
      <c r="A389" s="48" t="s">
        <v>585</v>
      </c>
      <c r="B389" s="49"/>
      <c r="C389" s="50"/>
      <c r="D389" s="51">
        <v>600</v>
      </c>
      <c r="E389" s="52">
        <v>17207983.760000002</v>
      </c>
    </row>
    <row r="390" spans="1:5" ht="15.75" x14ac:dyDescent="0.25">
      <c r="A390" s="48" t="s">
        <v>329</v>
      </c>
      <c r="B390" s="49"/>
      <c r="C390" s="50" t="s">
        <v>576</v>
      </c>
      <c r="D390" s="51"/>
      <c r="E390" s="52">
        <f>E391</f>
        <v>20372418.23</v>
      </c>
    </row>
    <row r="391" spans="1:5" s="39" customFormat="1" ht="31.5" x14ac:dyDescent="0.25">
      <c r="A391" s="48" t="s">
        <v>585</v>
      </c>
      <c r="B391" s="49"/>
      <c r="C391" s="50"/>
      <c r="D391" s="51">
        <v>600</v>
      </c>
      <c r="E391" s="52">
        <v>20372418.23</v>
      </c>
    </row>
    <row r="392" spans="1:5" ht="31.5" x14ac:dyDescent="0.25">
      <c r="A392" s="48" t="s">
        <v>333</v>
      </c>
      <c r="B392" s="49"/>
      <c r="C392" s="50" t="s">
        <v>444</v>
      </c>
      <c r="D392" s="51"/>
      <c r="E392" s="52">
        <f>E393</f>
        <v>2276.69</v>
      </c>
    </row>
    <row r="393" spans="1:5" s="39" customFormat="1" ht="15.75" x14ac:dyDescent="0.25">
      <c r="A393" s="48" t="s">
        <v>588</v>
      </c>
      <c r="B393" s="49"/>
      <c r="C393" s="50"/>
      <c r="D393" s="51">
        <v>200</v>
      </c>
      <c r="E393" s="52">
        <v>2276.69</v>
      </c>
    </row>
    <row r="394" spans="1:5" ht="31.5" x14ac:dyDescent="0.25">
      <c r="A394" s="48" t="s">
        <v>334</v>
      </c>
      <c r="B394" s="49"/>
      <c r="C394" s="50" t="s">
        <v>227</v>
      </c>
      <c r="D394" s="51"/>
      <c r="E394" s="52">
        <f>E395</f>
        <v>62051</v>
      </c>
    </row>
    <row r="395" spans="1:5" s="39" customFormat="1" ht="15.75" x14ac:dyDescent="0.25">
      <c r="A395" s="48" t="s">
        <v>590</v>
      </c>
      <c r="B395" s="49"/>
      <c r="C395" s="50"/>
      <c r="D395" s="51">
        <v>300</v>
      </c>
      <c r="E395" s="52">
        <v>62051</v>
      </c>
    </row>
    <row r="396" spans="1:5" ht="47.25" x14ac:dyDescent="0.25">
      <c r="A396" s="48" t="s">
        <v>335</v>
      </c>
      <c r="B396" s="49"/>
      <c r="C396" s="50" t="s">
        <v>228</v>
      </c>
      <c r="D396" s="51"/>
      <c r="E396" s="52">
        <f>E398+E397</f>
        <v>1334780</v>
      </c>
    </row>
    <row r="397" spans="1:5" s="39" customFormat="1" ht="15.75" x14ac:dyDescent="0.25">
      <c r="A397" s="48" t="s">
        <v>588</v>
      </c>
      <c r="B397" s="49"/>
      <c r="C397" s="50"/>
      <c r="D397" s="51">
        <v>200</v>
      </c>
      <c r="E397" s="52">
        <v>4605.62</v>
      </c>
    </row>
    <row r="398" spans="1:5" s="39" customFormat="1" ht="15.75" x14ac:dyDescent="0.25">
      <c r="A398" s="48" t="s">
        <v>590</v>
      </c>
      <c r="B398" s="49"/>
      <c r="C398" s="50"/>
      <c r="D398" s="51">
        <v>300</v>
      </c>
      <c r="E398" s="52">
        <v>1330174.3799999999</v>
      </c>
    </row>
    <row r="399" spans="1:5" ht="31.5" x14ac:dyDescent="0.25">
      <c r="A399" s="48" t="s">
        <v>336</v>
      </c>
      <c r="B399" s="49"/>
      <c r="C399" s="50" t="s">
        <v>229</v>
      </c>
      <c r="D399" s="51"/>
      <c r="E399" s="52">
        <f>E400+E401</f>
        <v>9242821</v>
      </c>
    </row>
    <row r="400" spans="1:5" s="39" customFormat="1" ht="15.75" x14ac:dyDescent="0.25">
      <c r="A400" s="48" t="s">
        <v>588</v>
      </c>
      <c r="B400" s="49"/>
      <c r="C400" s="50"/>
      <c r="D400" s="51">
        <v>200</v>
      </c>
      <c r="E400" s="52">
        <v>25436.83</v>
      </c>
    </row>
    <row r="401" spans="1:5" s="39" customFormat="1" ht="15.75" x14ac:dyDescent="0.25">
      <c r="A401" s="48" t="s">
        <v>590</v>
      </c>
      <c r="B401" s="49"/>
      <c r="C401" s="50"/>
      <c r="D401" s="51">
        <v>300</v>
      </c>
      <c r="E401" s="52">
        <v>9217384.1699999999</v>
      </c>
    </row>
    <row r="402" spans="1:5" ht="15.75" x14ac:dyDescent="0.25">
      <c r="A402" s="48" t="s">
        <v>337</v>
      </c>
      <c r="B402" s="49"/>
      <c r="C402" s="50" t="s">
        <v>230</v>
      </c>
      <c r="D402" s="51"/>
      <c r="E402" s="52">
        <f>E403+E404+E405</f>
        <v>489942</v>
      </c>
    </row>
    <row r="403" spans="1:5" s="39" customFormat="1" ht="15.75" x14ac:dyDescent="0.25">
      <c r="A403" s="48" t="s">
        <v>588</v>
      </c>
      <c r="B403" s="49"/>
      <c r="C403" s="50"/>
      <c r="D403" s="51">
        <v>200</v>
      </c>
      <c r="E403" s="52">
        <v>1361</v>
      </c>
    </row>
    <row r="404" spans="1:5" s="39" customFormat="1" ht="15.75" x14ac:dyDescent="0.25">
      <c r="A404" s="48" t="s">
        <v>590</v>
      </c>
      <c r="B404" s="49"/>
      <c r="C404" s="50"/>
      <c r="D404" s="51">
        <v>300</v>
      </c>
      <c r="E404" s="52">
        <v>265476</v>
      </c>
    </row>
    <row r="405" spans="1:5" s="39" customFormat="1" ht="31.5" x14ac:dyDescent="0.25">
      <c r="A405" s="48" t="s">
        <v>585</v>
      </c>
      <c r="B405" s="49"/>
      <c r="C405" s="50"/>
      <c r="D405" s="51">
        <v>600</v>
      </c>
      <c r="E405" s="52">
        <v>223105</v>
      </c>
    </row>
    <row r="406" spans="1:5" ht="47.25" x14ac:dyDescent="0.25">
      <c r="A406" s="48" t="s">
        <v>338</v>
      </c>
      <c r="B406" s="49"/>
      <c r="C406" s="50" t="s">
        <v>572</v>
      </c>
      <c r="D406" s="51"/>
      <c r="E406" s="52">
        <f>E407</f>
        <v>89102</v>
      </c>
    </row>
    <row r="407" spans="1:5" s="39" customFormat="1" ht="31.5" x14ac:dyDescent="0.25">
      <c r="A407" s="48" t="s">
        <v>585</v>
      </c>
      <c r="B407" s="49"/>
      <c r="C407" s="50"/>
      <c r="D407" s="51">
        <v>600</v>
      </c>
      <c r="E407" s="52">
        <v>89102</v>
      </c>
    </row>
    <row r="408" spans="1:5" ht="15.75" x14ac:dyDescent="0.25">
      <c r="A408" s="48" t="s">
        <v>339</v>
      </c>
      <c r="B408" s="49"/>
      <c r="C408" s="50" t="s">
        <v>577</v>
      </c>
      <c r="D408" s="51"/>
      <c r="E408" s="52">
        <f>E409</f>
        <v>75043400</v>
      </c>
    </row>
    <row r="409" spans="1:5" s="39" customFormat="1" ht="31.5" x14ac:dyDescent="0.25">
      <c r="A409" s="48" t="s">
        <v>585</v>
      </c>
      <c r="B409" s="49"/>
      <c r="C409" s="50"/>
      <c r="D409" s="51">
        <v>600</v>
      </c>
      <c r="E409" s="52">
        <v>75043400</v>
      </c>
    </row>
    <row r="410" spans="1:5" ht="15.75" x14ac:dyDescent="0.25">
      <c r="A410" s="48" t="s">
        <v>538</v>
      </c>
      <c r="B410" s="49"/>
      <c r="C410" s="50" t="s">
        <v>578</v>
      </c>
      <c r="D410" s="51"/>
      <c r="E410" s="52">
        <f>E411</f>
        <v>4099300</v>
      </c>
    </row>
    <row r="411" spans="1:5" s="39" customFormat="1" ht="31.5" x14ac:dyDescent="0.25">
      <c r="A411" s="48" t="s">
        <v>585</v>
      </c>
      <c r="B411" s="49"/>
      <c r="C411" s="50"/>
      <c r="D411" s="51">
        <v>600</v>
      </c>
      <c r="E411" s="52">
        <v>4099300</v>
      </c>
    </row>
    <row r="412" spans="1:5" ht="15.75" x14ac:dyDescent="0.25">
      <c r="A412" s="48" t="s">
        <v>340</v>
      </c>
      <c r="B412" s="49"/>
      <c r="C412" s="50" t="s">
        <v>231</v>
      </c>
      <c r="D412" s="51"/>
      <c r="E412" s="52">
        <f>E413+E414</f>
        <v>492949</v>
      </c>
    </row>
    <row r="413" spans="1:5" s="39" customFormat="1" ht="47.25" x14ac:dyDescent="0.25">
      <c r="A413" s="48" t="s">
        <v>586</v>
      </c>
      <c r="B413" s="49"/>
      <c r="C413" s="50"/>
      <c r="D413" s="51">
        <v>100</v>
      </c>
      <c r="E413" s="52">
        <v>376577</v>
      </c>
    </row>
    <row r="414" spans="1:5" s="39" customFormat="1" ht="15.75" x14ac:dyDescent="0.25">
      <c r="A414" s="48" t="s">
        <v>588</v>
      </c>
      <c r="B414" s="49"/>
      <c r="C414" s="50"/>
      <c r="D414" s="51">
        <v>200</v>
      </c>
      <c r="E414" s="52">
        <v>116372</v>
      </c>
    </row>
    <row r="415" spans="1:5" ht="31.5" x14ac:dyDescent="0.25">
      <c r="A415" s="48" t="s">
        <v>341</v>
      </c>
      <c r="B415" s="49"/>
      <c r="C415" s="50" t="s">
        <v>579</v>
      </c>
      <c r="D415" s="51"/>
      <c r="E415" s="52">
        <f>E416</f>
        <v>23563300</v>
      </c>
    </row>
    <row r="416" spans="1:5" s="39" customFormat="1" ht="31.5" x14ac:dyDescent="0.25">
      <c r="A416" s="48" t="s">
        <v>585</v>
      </c>
      <c r="B416" s="49"/>
      <c r="C416" s="50"/>
      <c r="D416" s="51">
        <v>600</v>
      </c>
      <c r="E416" s="52">
        <v>23563300</v>
      </c>
    </row>
    <row r="417" spans="1:5" ht="15.75" x14ac:dyDescent="0.25">
      <c r="A417" s="43" t="s">
        <v>233</v>
      </c>
      <c r="B417" s="44"/>
      <c r="C417" s="45" t="s">
        <v>232</v>
      </c>
      <c r="D417" s="46"/>
      <c r="E417" s="47">
        <f>E422+E420+E418+E424+E426</f>
        <v>4239710.32</v>
      </c>
    </row>
    <row r="418" spans="1:5" s="39" customFormat="1" ht="15.75" x14ac:dyDescent="0.25">
      <c r="A418" s="48" t="s">
        <v>328</v>
      </c>
      <c r="B418" s="49"/>
      <c r="C418" s="50" t="s">
        <v>690</v>
      </c>
      <c r="D418" s="51"/>
      <c r="E418" s="52">
        <f>E419</f>
        <v>1637178.16</v>
      </c>
    </row>
    <row r="419" spans="1:5" s="39" customFormat="1" ht="31.5" x14ac:dyDescent="0.25">
      <c r="A419" s="48" t="s">
        <v>585</v>
      </c>
      <c r="B419" s="49"/>
      <c r="C419" s="50"/>
      <c r="D419" s="51">
        <v>600</v>
      </c>
      <c r="E419" s="52">
        <v>1637178.16</v>
      </c>
    </row>
    <row r="420" spans="1:5" s="39" customFormat="1" ht="15.75" x14ac:dyDescent="0.25">
      <c r="A420" s="48" t="s">
        <v>329</v>
      </c>
      <c r="B420" s="49"/>
      <c r="C420" s="50" t="s">
        <v>691</v>
      </c>
      <c r="D420" s="51"/>
      <c r="E420" s="52">
        <f>E421</f>
        <v>1393484.62</v>
      </c>
    </row>
    <row r="421" spans="1:5" s="39" customFormat="1" ht="31.5" x14ac:dyDescent="0.25">
      <c r="A421" s="48" t="s">
        <v>585</v>
      </c>
      <c r="B421" s="49"/>
      <c r="C421" s="50"/>
      <c r="D421" s="51">
        <v>600</v>
      </c>
      <c r="E421" s="52">
        <v>1393484.62</v>
      </c>
    </row>
    <row r="422" spans="1:5" ht="31.5" x14ac:dyDescent="0.25">
      <c r="A422" s="48" t="s">
        <v>332</v>
      </c>
      <c r="B422" s="49"/>
      <c r="C422" s="50" t="s">
        <v>443</v>
      </c>
      <c r="D422" s="51"/>
      <c r="E422" s="52">
        <f>E423</f>
        <v>93736.54</v>
      </c>
    </row>
    <row r="423" spans="1:5" s="39" customFormat="1" ht="31.5" x14ac:dyDescent="0.25">
      <c r="A423" s="48" t="s">
        <v>585</v>
      </c>
      <c r="B423" s="49"/>
      <c r="C423" s="50"/>
      <c r="D423" s="51">
        <v>600</v>
      </c>
      <c r="E423" s="52">
        <v>93736.54</v>
      </c>
    </row>
    <row r="424" spans="1:5" s="39" customFormat="1" ht="31.5" x14ac:dyDescent="0.25">
      <c r="A424" s="48" t="s">
        <v>692</v>
      </c>
      <c r="B424" s="49"/>
      <c r="C424" s="50" t="s">
        <v>693</v>
      </c>
      <c r="D424" s="51"/>
      <c r="E424" s="52">
        <f>E425</f>
        <v>874501</v>
      </c>
    </row>
    <row r="425" spans="1:5" s="39" customFormat="1" ht="31.5" x14ac:dyDescent="0.25">
      <c r="A425" s="48" t="s">
        <v>585</v>
      </c>
      <c r="B425" s="49"/>
      <c r="C425" s="50"/>
      <c r="D425" s="51">
        <v>600</v>
      </c>
      <c r="E425" s="52">
        <v>874501</v>
      </c>
    </row>
    <row r="426" spans="1:5" s="39" customFormat="1" ht="31.5" x14ac:dyDescent="0.25">
      <c r="A426" s="48" t="s">
        <v>694</v>
      </c>
      <c r="B426" s="49"/>
      <c r="C426" s="50" t="s">
        <v>695</v>
      </c>
      <c r="D426" s="51"/>
      <c r="E426" s="52">
        <f>E427</f>
        <v>240810</v>
      </c>
    </row>
    <row r="427" spans="1:5" s="39" customFormat="1" ht="31.5" x14ac:dyDescent="0.25">
      <c r="A427" s="48" t="s">
        <v>585</v>
      </c>
      <c r="B427" s="49"/>
      <c r="C427" s="50"/>
      <c r="D427" s="51">
        <v>600</v>
      </c>
      <c r="E427" s="52">
        <v>240810</v>
      </c>
    </row>
    <row r="428" spans="1:5" ht="15.75" x14ac:dyDescent="0.25">
      <c r="A428" s="43" t="s">
        <v>508</v>
      </c>
      <c r="B428" s="44"/>
      <c r="C428" s="45" t="s">
        <v>234</v>
      </c>
      <c r="D428" s="46"/>
      <c r="E428" s="47">
        <f>E429</f>
        <v>22000</v>
      </c>
    </row>
    <row r="429" spans="1:5" ht="15.75" x14ac:dyDescent="0.25">
      <c r="A429" s="48" t="s">
        <v>509</v>
      </c>
      <c r="B429" s="49"/>
      <c r="C429" s="50" t="s">
        <v>573</v>
      </c>
      <c r="D429" s="51"/>
      <c r="E429" s="52">
        <f>E430</f>
        <v>22000</v>
      </c>
    </row>
    <row r="430" spans="1:5" s="39" customFormat="1" ht="15.75" x14ac:dyDescent="0.25">
      <c r="A430" s="48" t="s">
        <v>588</v>
      </c>
      <c r="B430" s="49"/>
      <c r="C430" s="50"/>
      <c r="D430" s="51">
        <v>200</v>
      </c>
      <c r="E430" s="52">
        <v>22000</v>
      </c>
    </row>
    <row r="431" spans="1:5" ht="31.5" x14ac:dyDescent="0.25">
      <c r="A431" s="43" t="s">
        <v>506</v>
      </c>
      <c r="B431" s="44"/>
      <c r="C431" s="45" t="s">
        <v>507</v>
      </c>
      <c r="D431" s="46"/>
      <c r="E431" s="47">
        <f>E432</f>
        <v>5250294.63</v>
      </c>
    </row>
    <row r="432" spans="1:5" ht="15.75" x14ac:dyDescent="0.25">
      <c r="A432" s="48" t="s">
        <v>331</v>
      </c>
      <c r="B432" s="49"/>
      <c r="C432" s="50" t="s">
        <v>574</v>
      </c>
      <c r="D432" s="51"/>
      <c r="E432" s="52">
        <f>E433+E434+E435</f>
        <v>5250294.63</v>
      </c>
    </row>
    <row r="433" spans="1:5" s="39" customFormat="1" ht="47.25" x14ac:dyDescent="0.25">
      <c r="A433" s="48" t="s">
        <v>586</v>
      </c>
      <c r="B433" s="49"/>
      <c r="C433" s="50"/>
      <c r="D433" s="51">
        <v>100</v>
      </c>
      <c r="E433" s="52">
        <v>3759636.49</v>
      </c>
    </row>
    <row r="434" spans="1:5" s="39" customFormat="1" ht="15.75" x14ac:dyDescent="0.25">
      <c r="A434" s="48" t="s">
        <v>588</v>
      </c>
      <c r="B434" s="49"/>
      <c r="C434" s="50"/>
      <c r="D434" s="51">
        <v>200</v>
      </c>
      <c r="E434" s="52">
        <v>1481708.14</v>
      </c>
    </row>
    <row r="435" spans="1:5" s="39" customFormat="1" ht="15.75" x14ac:dyDescent="0.25">
      <c r="A435" s="48" t="s">
        <v>731</v>
      </c>
      <c r="B435" s="49"/>
      <c r="C435" s="50"/>
      <c r="D435" s="51">
        <v>800</v>
      </c>
      <c r="E435" s="52">
        <v>8950</v>
      </c>
    </row>
    <row r="436" spans="1:5" ht="31.5" x14ac:dyDescent="0.25">
      <c r="A436" s="74" t="s">
        <v>346</v>
      </c>
      <c r="B436" s="75"/>
      <c r="C436" s="82" t="s">
        <v>237</v>
      </c>
      <c r="D436" s="83"/>
      <c r="E436" s="84">
        <f>E437+E457</f>
        <v>2380694.46</v>
      </c>
    </row>
    <row r="437" spans="1:5" ht="13.5" customHeight="1" x14ac:dyDescent="0.25">
      <c r="A437" s="43" t="s">
        <v>356</v>
      </c>
      <c r="B437" s="44"/>
      <c r="C437" s="45" t="s">
        <v>241</v>
      </c>
      <c r="D437" s="46"/>
      <c r="E437" s="47">
        <f>E438+E443</f>
        <v>2330694.46</v>
      </c>
    </row>
    <row r="438" spans="1:5" ht="15.75" hidden="1" x14ac:dyDescent="0.25">
      <c r="A438" s="43"/>
      <c r="B438" s="44"/>
      <c r="C438" s="45"/>
      <c r="D438" s="46"/>
      <c r="E438" s="47">
        <f>E439+E441</f>
        <v>0</v>
      </c>
    </row>
    <row r="439" spans="1:5" ht="15.75" hidden="1" x14ac:dyDescent="0.25">
      <c r="A439" s="48"/>
      <c r="B439" s="49"/>
      <c r="C439" s="50"/>
      <c r="D439" s="51"/>
      <c r="E439" s="52">
        <f>E440</f>
        <v>0</v>
      </c>
    </row>
    <row r="440" spans="1:5" s="39" customFormat="1" ht="15.75" hidden="1" x14ac:dyDescent="0.25">
      <c r="A440" s="48"/>
      <c r="B440" s="49"/>
      <c r="C440" s="50"/>
      <c r="D440" s="51"/>
      <c r="E440" s="52"/>
    </row>
    <row r="441" spans="1:5" ht="15.75" hidden="1" x14ac:dyDescent="0.25">
      <c r="A441" s="48"/>
      <c r="B441" s="49"/>
      <c r="C441" s="50"/>
      <c r="D441" s="51"/>
      <c r="E441" s="52">
        <f>E442</f>
        <v>0</v>
      </c>
    </row>
    <row r="442" spans="1:5" s="39" customFormat="1" ht="15.75" hidden="1" x14ac:dyDescent="0.25">
      <c r="A442" s="48"/>
      <c r="B442" s="49"/>
      <c r="C442" s="50"/>
      <c r="D442" s="51"/>
      <c r="E442" s="52"/>
    </row>
    <row r="443" spans="1:5" ht="15.75" x14ac:dyDescent="0.25">
      <c r="A443" s="43" t="s">
        <v>542</v>
      </c>
      <c r="B443" s="44"/>
      <c r="C443" s="45" t="s">
        <v>242</v>
      </c>
      <c r="D443" s="46"/>
      <c r="E443" s="47">
        <f>E446+E449+E452+E455+E444</f>
        <v>2330694.46</v>
      </c>
    </row>
    <row r="444" spans="1:5" s="39" customFormat="1" ht="31.5" x14ac:dyDescent="0.25">
      <c r="A444" s="48" t="s">
        <v>696</v>
      </c>
      <c r="B444" s="44"/>
      <c r="C444" s="45" t="s">
        <v>697</v>
      </c>
      <c r="D444" s="46"/>
      <c r="E444" s="47">
        <f>E445</f>
        <v>550000</v>
      </c>
    </row>
    <row r="445" spans="1:5" s="39" customFormat="1" ht="15.75" x14ac:dyDescent="0.25">
      <c r="A445" s="48" t="s">
        <v>590</v>
      </c>
      <c r="B445" s="44"/>
      <c r="C445" s="45"/>
      <c r="D445" s="46">
        <v>300</v>
      </c>
      <c r="E445" s="47">
        <v>550000</v>
      </c>
    </row>
    <row r="446" spans="1:5" ht="30" customHeight="1" x14ac:dyDescent="0.25">
      <c r="A446" s="48" t="s">
        <v>305</v>
      </c>
      <c r="B446" s="49"/>
      <c r="C446" s="50" t="s">
        <v>613</v>
      </c>
      <c r="D446" s="51"/>
      <c r="E446" s="52">
        <f>E448+E447</f>
        <v>12769.46</v>
      </c>
    </row>
    <row r="447" spans="1:5" s="39" customFormat="1" ht="15.75" hidden="1" x14ac:dyDescent="0.25">
      <c r="A447" s="48"/>
      <c r="B447" s="49"/>
      <c r="C447" s="50"/>
      <c r="D447" s="51"/>
      <c r="E447" s="52"/>
    </row>
    <row r="448" spans="1:5" s="39" customFormat="1" ht="31.5" x14ac:dyDescent="0.25">
      <c r="A448" s="48" t="s">
        <v>689</v>
      </c>
      <c r="B448" s="49"/>
      <c r="C448" s="50"/>
      <c r="D448" s="51">
        <v>600</v>
      </c>
      <c r="E448" s="52">
        <v>12769.46</v>
      </c>
    </row>
    <row r="449" spans="1:5" ht="31.5" x14ac:dyDescent="0.25">
      <c r="A449" s="48" t="s">
        <v>306</v>
      </c>
      <c r="B449" s="49"/>
      <c r="C449" s="50" t="s">
        <v>243</v>
      </c>
      <c r="D449" s="51"/>
      <c r="E449" s="52">
        <f>E450+E451</f>
        <v>114925</v>
      </c>
    </row>
    <row r="450" spans="1:5" s="39" customFormat="1" ht="15.75" hidden="1" x14ac:dyDescent="0.25">
      <c r="A450" s="48"/>
      <c r="B450" s="49"/>
      <c r="C450" s="50"/>
      <c r="D450" s="51"/>
      <c r="E450" s="52"/>
    </row>
    <row r="451" spans="1:5" s="39" customFormat="1" ht="31.5" x14ac:dyDescent="0.25">
      <c r="A451" s="48" t="s">
        <v>689</v>
      </c>
      <c r="B451" s="49"/>
      <c r="C451" s="50"/>
      <c r="D451" s="51">
        <v>600</v>
      </c>
      <c r="E451" s="52">
        <v>114925</v>
      </c>
    </row>
    <row r="452" spans="1:5" ht="47.25" x14ac:dyDescent="0.25">
      <c r="A452" s="48" t="s">
        <v>358</v>
      </c>
      <c r="B452" s="49"/>
      <c r="C452" s="50" t="s">
        <v>244</v>
      </c>
      <c r="D452" s="51"/>
      <c r="E452" s="52">
        <f>E453+E454</f>
        <v>1643000</v>
      </c>
    </row>
    <row r="453" spans="1:5" s="39" customFormat="1" ht="15.75" x14ac:dyDescent="0.25">
      <c r="A453" s="48" t="s">
        <v>590</v>
      </c>
      <c r="B453" s="49"/>
      <c r="C453" s="50"/>
      <c r="D453" s="51">
        <v>300</v>
      </c>
      <c r="E453" s="52">
        <f>1178200+2600</f>
        <v>1180800</v>
      </c>
    </row>
    <row r="454" spans="1:5" s="39" customFormat="1" ht="31.5" x14ac:dyDescent="0.25">
      <c r="A454" s="48" t="s">
        <v>689</v>
      </c>
      <c r="B454" s="49"/>
      <c r="C454" s="50"/>
      <c r="D454" s="51">
        <v>600</v>
      </c>
      <c r="E454" s="52">
        <f>464800-2600</f>
        <v>462200</v>
      </c>
    </row>
    <row r="455" spans="1:5" ht="31.5" x14ac:dyDescent="0.25">
      <c r="A455" s="48" t="s">
        <v>359</v>
      </c>
      <c r="B455" s="49"/>
      <c r="C455" s="50" t="s">
        <v>245</v>
      </c>
      <c r="D455" s="51"/>
      <c r="E455" s="52">
        <f>E456</f>
        <v>10000</v>
      </c>
    </row>
    <row r="456" spans="1:5" s="39" customFormat="1" ht="15.75" x14ac:dyDescent="0.25">
      <c r="A456" s="48" t="s">
        <v>590</v>
      </c>
      <c r="B456" s="49"/>
      <c r="C456" s="50"/>
      <c r="D456" s="51">
        <v>300</v>
      </c>
      <c r="E456" s="52">
        <v>10000</v>
      </c>
    </row>
    <row r="457" spans="1:5" s="39" customFormat="1" ht="47.25" x14ac:dyDescent="0.25">
      <c r="A457" s="43" t="s">
        <v>360</v>
      </c>
      <c r="B457" s="44"/>
      <c r="C457" s="59" t="s">
        <v>420</v>
      </c>
      <c r="D457" s="51"/>
      <c r="E457" s="52">
        <f>E458</f>
        <v>50000</v>
      </c>
    </row>
    <row r="458" spans="1:5" s="39" customFormat="1" ht="31.5" x14ac:dyDescent="0.25">
      <c r="A458" s="48" t="s">
        <v>533</v>
      </c>
      <c r="B458" s="49"/>
      <c r="C458" s="50" t="s">
        <v>532</v>
      </c>
      <c r="D458" s="51"/>
      <c r="E458" s="52">
        <f>E459</f>
        <v>50000</v>
      </c>
    </row>
    <row r="459" spans="1:5" s="39" customFormat="1" ht="31.5" x14ac:dyDescent="0.25">
      <c r="A459" s="48" t="s">
        <v>361</v>
      </c>
      <c r="B459" s="49"/>
      <c r="C459" s="50" t="s">
        <v>531</v>
      </c>
      <c r="D459" s="51"/>
      <c r="E459" s="52">
        <f>E460</f>
        <v>50000</v>
      </c>
    </row>
    <row r="460" spans="1:5" s="39" customFormat="1" ht="31.5" x14ac:dyDescent="0.25">
      <c r="A460" s="48" t="s">
        <v>585</v>
      </c>
      <c r="B460" s="49"/>
      <c r="C460" s="50"/>
      <c r="D460" s="51">
        <v>600</v>
      </c>
      <c r="E460" s="52">
        <v>50000</v>
      </c>
    </row>
    <row r="461" spans="1:5" ht="31.5" x14ac:dyDescent="0.25">
      <c r="A461" s="74" t="s">
        <v>362</v>
      </c>
      <c r="B461" s="75"/>
      <c r="C461" s="82" t="s">
        <v>249</v>
      </c>
      <c r="D461" s="83"/>
      <c r="E461" s="84">
        <f>E462</f>
        <v>67025</v>
      </c>
    </row>
    <row r="462" spans="1:5" ht="31.5" x14ac:dyDescent="0.25">
      <c r="A462" s="43" t="s">
        <v>10</v>
      </c>
      <c r="B462" s="44"/>
      <c r="C462" s="45" t="s">
        <v>252</v>
      </c>
      <c r="D462" s="46"/>
      <c r="E462" s="47">
        <f>E463</f>
        <v>67025</v>
      </c>
    </row>
    <row r="463" spans="1:5" ht="31.5" x14ac:dyDescent="0.25">
      <c r="A463" s="43" t="s">
        <v>488</v>
      </c>
      <c r="B463" s="44"/>
      <c r="C463" s="60" t="s">
        <v>253</v>
      </c>
      <c r="D463" s="61"/>
      <c r="E463" s="43">
        <f>E464+E466</f>
        <v>67025</v>
      </c>
    </row>
    <row r="464" spans="1:5" ht="31.5" x14ac:dyDescent="0.25">
      <c r="A464" s="48" t="s">
        <v>307</v>
      </c>
      <c r="B464" s="49"/>
      <c r="C464" s="62" t="s">
        <v>614</v>
      </c>
      <c r="D464" s="63"/>
      <c r="E464" s="48">
        <f>E465</f>
        <v>6703</v>
      </c>
    </row>
    <row r="465" spans="1:5" s="39" customFormat="1" ht="31.5" x14ac:dyDescent="0.25">
      <c r="A465" s="48" t="s">
        <v>585</v>
      </c>
      <c r="B465" s="49"/>
      <c r="C465" s="50"/>
      <c r="D465" s="51">
        <v>600</v>
      </c>
      <c r="E465" s="48">
        <f>9286-2583</f>
        <v>6703</v>
      </c>
    </row>
    <row r="466" spans="1:5" ht="31.5" x14ac:dyDescent="0.25">
      <c r="A466" s="64" t="s">
        <v>490</v>
      </c>
      <c r="B466" s="65"/>
      <c r="C466" s="62" t="s">
        <v>489</v>
      </c>
      <c r="D466" s="63"/>
      <c r="E466" s="48">
        <f>E467</f>
        <v>60322</v>
      </c>
    </row>
    <row r="467" spans="1:5" s="39" customFormat="1" ht="31.5" x14ac:dyDescent="0.25">
      <c r="A467" s="48" t="s">
        <v>585</v>
      </c>
      <c r="B467" s="49"/>
      <c r="C467" s="50"/>
      <c r="D467" s="51">
        <v>600</v>
      </c>
      <c r="E467" s="48">
        <f>83574-23252</f>
        <v>60322</v>
      </c>
    </row>
    <row r="468" spans="1:5" ht="31.5" x14ac:dyDescent="0.25">
      <c r="A468" s="74" t="s">
        <v>400</v>
      </c>
      <c r="B468" s="75"/>
      <c r="C468" s="82" t="s">
        <v>278</v>
      </c>
      <c r="D468" s="83"/>
      <c r="E468" s="84">
        <f>E469</f>
        <v>44000</v>
      </c>
    </row>
    <row r="469" spans="1:5" ht="47.25" x14ac:dyDescent="0.25">
      <c r="A469" s="43" t="s">
        <v>402</v>
      </c>
      <c r="B469" s="44"/>
      <c r="C469" s="45" t="s">
        <v>281</v>
      </c>
      <c r="D469" s="46"/>
      <c r="E469" s="47">
        <f>E470</f>
        <v>44000</v>
      </c>
    </row>
    <row r="470" spans="1:5" ht="31.5" x14ac:dyDescent="0.25">
      <c r="A470" s="43" t="s">
        <v>496</v>
      </c>
      <c r="B470" s="44"/>
      <c r="C470" s="45" t="s">
        <v>283</v>
      </c>
      <c r="D470" s="46"/>
      <c r="E470" s="47">
        <f>E471</f>
        <v>44000</v>
      </c>
    </row>
    <row r="471" spans="1:5" ht="31.5" x14ac:dyDescent="0.25">
      <c r="A471" s="48" t="s">
        <v>404</v>
      </c>
      <c r="B471" s="49"/>
      <c r="C471" s="50" t="s">
        <v>498</v>
      </c>
      <c r="D471" s="51"/>
      <c r="E471" s="52">
        <f>E472</f>
        <v>44000</v>
      </c>
    </row>
    <row r="472" spans="1:5" s="39" customFormat="1" ht="15.75" x14ac:dyDescent="0.25">
      <c r="A472" s="48" t="s">
        <v>731</v>
      </c>
      <c r="B472" s="49"/>
      <c r="C472" s="50"/>
      <c r="D472" s="51">
        <v>800</v>
      </c>
      <c r="E472" s="52">
        <f>31000+13000</f>
        <v>44000</v>
      </c>
    </row>
    <row r="473" spans="1:5" ht="31.5" x14ac:dyDescent="0.25">
      <c r="A473" s="74" t="s">
        <v>410</v>
      </c>
      <c r="B473" s="75"/>
      <c r="C473" s="82" t="s">
        <v>290</v>
      </c>
      <c r="D473" s="83"/>
      <c r="E473" s="84">
        <f>E474</f>
        <v>1771792.54</v>
      </c>
    </row>
    <row r="474" spans="1:5" ht="31.5" x14ac:dyDescent="0.25">
      <c r="A474" s="43" t="s">
        <v>411</v>
      </c>
      <c r="B474" s="44"/>
      <c r="C474" s="45" t="s">
        <v>291</v>
      </c>
      <c r="D474" s="46"/>
      <c r="E474" s="47">
        <f>E475</f>
        <v>1771792.54</v>
      </c>
    </row>
    <row r="475" spans="1:5" ht="31.5" x14ac:dyDescent="0.25">
      <c r="A475" s="43" t="s">
        <v>293</v>
      </c>
      <c r="B475" s="44"/>
      <c r="C475" s="45" t="s">
        <v>292</v>
      </c>
      <c r="D475" s="46"/>
      <c r="E475" s="47">
        <f>E476</f>
        <v>1771792.54</v>
      </c>
    </row>
    <row r="476" spans="1:5" ht="15.75" x14ac:dyDescent="0.25">
      <c r="A476" s="48" t="s">
        <v>412</v>
      </c>
      <c r="B476" s="49"/>
      <c r="C476" s="50" t="s">
        <v>493</v>
      </c>
      <c r="D476" s="51"/>
      <c r="E476" s="52">
        <f>E477</f>
        <v>1771792.54</v>
      </c>
    </row>
    <row r="477" spans="1:5" s="39" customFormat="1" ht="31.5" x14ac:dyDescent="0.25">
      <c r="A477" s="48" t="s">
        <v>585</v>
      </c>
      <c r="B477" s="49"/>
      <c r="C477" s="50"/>
      <c r="D477" s="51">
        <v>600</v>
      </c>
      <c r="E477" s="52">
        <v>1771792.54</v>
      </c>
    </row>
    <row r="478" spans="1:5" ht="15.75" x14ac:dyDescent="0.25">
      <c r="A478" s="74" t="s">
        <v>414</v>
      </c>
      <c r="B478" s="75"/>
      <c r="C478" s="82" t="s">
        <v>297</v>
      </c>
      <c r="D478" s="83"/>
      <c r="E478" s="84">
        <f>E479</f>
        <v>1678000</v>
      </c>
    </row>
    <row r="479" spans="1:5" ht="15.75" x14ac:dyDescent="0.25">
      <c r="A479" s="48" t="s">
        <v>300</v>
      </c>
      <c r="B479" s="49"/>
      <c r="C479" s="50" t="s">
        <v>431</v>
      </c>
      <c r="D479" s="51"/>
      <c r="E479" s="52">
        <f>E480+E481+E482</f>
        <v>1678000</v>
      </c>
    </row>
    <row r="480" spans="1:5" s="39" customFormat="1" ht="47.25" x14ac:dyDescent="0.25">
      <c r="A480" s="48" t="s">
        <v>730</v>
      </c>
      <c r="B480" s="49"/>
      <c r="C480" s="50"/>
      <c r="D480" s="51">
        <v>100</v>
      </c>
      <c r="E480" s="52">
        <f>1508300-2530</f>
        <v>1505770</v>
      </c>
    </row>
    <row r="481" spans="1:5" s="39" customFormat="1" ht="15.75" x14ac:dyDescent="0.25">
      <c r="A481" s="48" t="s">
        <v>588</v>
      </c>
      <c r="B481" s="49"/>
      <c r="C481" s="50"/>
      <c r="D481" s="51">
        <v>200</v>
      </c>
      <c r="E481" s="52">
        <f>166100+4509.72</f>
        <v>170609.72</v>
      </c>
    </row>
    <row r="482" spans="1:5" s="39" customFormat="1" ht="15.75" x14ac:dyDescent="0.25">
      <c r="A482" s="48" t="s">
        <v>731</v>
      </c>
      <c r="B482" s="49"/>
      <c r="C482" s="50"/>
      <c r="D482" s="51">
        <v>800</v>
      </c>
      <c r="E482" s="52">
        <f>3600-1979.72</f>
        <v>1620.28</v>
      </c>
    </row>
    <row r="483" spans="1:5" ht="15.75" x14ac:dyDescent="0.25">
      <c r="A483" s="73" t="s">
        <v>591</v>
      </c>
      <c r="B483" s="73"/>
      <c r="C483" s="73"/>
      <c r="D483" s="79"/>
      <c r="E483" s="88">
        <f>E6+E254+E308+E381</f>
        <v>464749239.14999998</v>
      </c>
    </row>
    <row r="484" spans="1:5" ht="15.75" x14ac:dyDescent="0.25">
      <c r="A484" s="66" t="s">
        <v>592</v>
      </c>
      <c r="B484" s="66"/>
      <c r="C484" s="66"/>
      <c r="D484" s="67"/>
      <c r="E484" s="52">
        <v>-3062272.6</v>
      </c>
    </row>
    <row r="490" spans="1:5" ht="15.75" x14ac:dyDescent="0.25">
      <c r="A490" s="68" t="s">
        <v>600</v>
      </c>
      <c r="B490" s="68" t="s">
        <v>601</v>
      </c>
      <c r="C490" s="68"/>
    </row>
    <row r="491" spans="1:5" ht="15.75" x14ac:dyDescent="0.25">
      <c r="A491" s="68"/>
      <c r="B491" s="68"/>
      <c r="C491" s="68"/>
    </row>
  </sheetData>
  <mergeCells count="4">
    <mergeCell ref="A4:E4"/>
    <mergeCell ref="C1:D1"/>
    <mergeCell ref="C2:E2"/>
    <mergeCell ref="C3:E3"/>
  </mergeCells>
  <pageMargins left="0.70866141732283472" right="0.70866141732283472" top="0.74803149606299213" bottom="0.74803149606299213" header="0.31496062992125984" footer="0.31496062992125984"/>
  <pageSetup paperSize="9" scale="57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Район</vt:lpstr>
      <vt:lpstr>Благов сп</vt:lpstr>
      <vt:lpstr>Лист1</vt:lpstr>
      <vt:lpstr>Лист2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2017-01-09T07:01:40Z</cp:lastPrinted>
  <dcterms:created xsi:type="dcterms:W3CDTF">2015-09-23T12:24:19Z</dcterms:created>
  <dcterms:modified xsi:type="dcterms:W3CDTF">2017-01-09T09:48:05Z</dcterms:modified>
</cp:coreProperties>
</file>