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95" windowHeight="7620" firstSheet="2" activeTab="2"/>
  </bookViews>
  <sheets>
    <sheet name="Район" sheetId="1" r:id="rId1"/>
    <sheet name="Благов сп" sheetId="3" r:id="rId2"/>
    <sheet name="2016г." sheetId="7" r:id="rId3"/>
  </sheets>
  <calcPr calcId="145621"/>
</workbook>
</file>

<file path=xl/calcChain.xml><?xml version="1.0" encoding="utf-8"?>
<calcChain xmlns="http://schemas.openxmlformats.org/spreadsheetml/2006/main">
  <c r="D393" i="7" l="1"/>
  <c r="D394" i="7"/>
  <c r="D153" i="7"/>
  <c r="D154" i="7"/>
  <c r="D269" i="7" l="1"/>
  <c r="D268" i="7" s="1"/>
  <c r="D271" i="7"/>
  <c r="D220" i="7" l="1"/>
  <c r="D355" i="7" l="1"/>
  <c r="D437" i="7"/>
  <c r="D429" i="7"/>
  <c r="D423" i="7"/>
  <c r="D419" i="7"/>
  <c r="D295" i="7"/>
  <c r="D288" i="7"/>
  <c r="D278" i="7"/>
  <c r="D234" i="7"/>
  <c r="D228" i="7"/>
  <c r="D212" i="7"/>
  <c r="D210" i="7"/>
  <c r="D147" i="7"/>
  <c r="D145" i="7"/>
  <c r="D70" i="7"/>
  <c r="D50" i="7"/>
  <c r="D20" i="7"/>
  <c r="D48" i="7" l="1"/>
  <c r="D392" i="7" l="1"/>
  <c r="D44" i="7" l="1"/>
  <c r="D42" i="7"/>
  <c r="D285" i="7" l="1"/>
  <c r="D284" i="7" s="1"/>
  <c r="D443" i="7" l="1"/>
  <c r="D439" i="7"/>
  <c r="D425" i="7"/>
  <c r="D338" i="7"/>
  <c r="D244" i="7"/>
  <c r="D215" i="7"/>
  <c r="D206" i="7"/>
  <c r="D152" i="7"/>
  <c r="D149" i="7"/>
  <c r="D336" i="7" l="1"/>
  <c r="D82" i="7" l="1"/>
  <c r="D79" i="7"/>
  <c r="D171" i="7" l="1"/>
  <c r="D170" i="7" s="1"/>
  <c r="D169" i="7" s="1"/>
  <c r="D168" i="7" s="1"/>
  <c r="D441" i="7"/>
  <c r="D435" i="7"/>
  <c r="D431" i="7"/>
  <c r="D396" i="7"/>
  <c r="D398" i="7"/>
  <c r="D400" i="7"/>
  <c r="D403" i="7"/>
  <c r="D405" i="7"/>
  <c r="D332" i="7"/>
  <c r="D327" i="7"/>
  <c r="D325" i="7"/>
  <c r="D323" i="7"/>
  <c r="D275" i="7"/>
  <c r="D274" i="7" s="1"/>
  <c r="D226" i="7"/>
  <c r="D224" i="7"/>
  <c r="D222" i="7"/>
  <c r="D191" i="7"/>
  <c r="D190" i="7" s="1"/>
  <c r="D189" i="7" s="1"/>
  <c r="D166" i="7"/>
  <c r="D165" i="7" s="1"/>
  <c r="D164" i="7" s="1"/>
  <c r="D64" i="7"/>
  <c r="D186" i="7" l="1"/>
  <c r="D237" i="7"/>
  <c r="D231" i="7"/>
  <c r="D409" i="7" l="1"/>
  <c r="D411" i="7"/>
  <c r="D421" i="7"/>
  <c r="D348" i="7"/>
  <c r="D101" i="7"/>
  <c r="D95" i="7"/>
  <c r="D92" i="7"/>
  <c r="D239" i="7"/>
  <c r="D188" i="7"/>
  <c r="D236" i="7" l="1"/>
  <c r="D370" i="7" l="1"/>
  <c r="D304" i="7"/>
  <c r="D162" i="7"/>
  <c r="D159" i="7"/>
  <c r="D62" i="7"/>
  <c r="D18" i="7"/>
  <c r="D139" i="7" l="1"/>
  <c r="D33" i="7"/>
  <c r="D31" i="7"/>
  <c r="D281" i="7"/>
  <c r="D280" i="7" s="1"/>
  <c r="D273" i="7" s="1"/>
  <c r="D114" i="7"/>
  <c r="D433" i="7" l="1"/>
  <c r="D427" i="7"/>
  <c r="D418" i="7" s="1"/>
  <c r="D416" i="7"/>
  <c r="D413" i="7"/>
  <c r="D410" i="7"/>
  <c r="D408" i="7"/>
  <c r="D390" i="7"/>
  <c r="D386" i="7"/>
  <c r="D384" i="7"/>
  <c r="D381" i="7"/>
  <c r="D380" i="7" s="1"/>
  <c r="D378" i="7"/>
  <c r="D377" i="7" s="1"/>
  <c r="D375" i="7"/>
  <c r="D374" i="7" s="1"/>
  <c r="D369" i="7"/>
  <c r="D368" i="7" s="1"/>
  <c r="D367" i="7" s="1"/>
  <c r="D363" i="7"/>
  <c r="D365" i="7"/>
  <c r="D359" i="7"/>
  <c r="D358" i="7" s="1"/>
  <c r="D357" i="7" s="1"/>
  <c r="D353" i="7"/>
  <c r="D351" i="7"/>
  <c r="D350" i="7" s="1"/>
  <c r="D347" i="7"/>
  <c r="D345" i="7"/>
  <c r="D342" i="7"/>
  <c r="D341" i="7" s="1"/>
  <c r="D334" i="7"/>
  <c r="D331" i="7" s="1"/>
  <c r="D321" i="7"/>
  <c r="D314" i="7"/>
  <c r="D313" i="7" s="1"/>
  <c r="D312" i="7" s="1"/>
  <c r="D308" i="7"/>
  <c r="D307" i="7" s="1"/>
  <c r="D306" i="7" s="1"/>
  <c r="D303" i="7"/>
  <c r="D302" i="7" s="1"/>
  <c r="D300" i="7"/>
  <c r="D299" i="7" s="1"/>
  <c r="D298" i="7" s="1"/>
  <c r="D293" i="7"/>
  <c r="D292" i="7" s="1"/>
  <c r="D266" i="7"/>
  <c r="D264" i="7"/>
  <c r="D263" i="7" s="1"/>
  <c r="D258" i="7"/>
  <c r="D257" i="7" s="1"/>
  <c r="D256" i="7" s="1"/>
  <c r="D255" i="7" s="1"/>
  <c r="D253" i="7"/>
  <c r="D252" i="7" s="1"/>
  <c r="D251" i="7" s="1"/>
  <c r="D249" i="7"/>
  <c r="D248" i="7" s="1"/>
  <c r="D246" i="7"/>
  <c r="D243" i="7" s="1"/>
  <c r="D241" i="7"/>
  <c r="D240" i="7" s="1"/>
  <c r="D238" i="7"/>
  <c r="D232" i="7"/>
  <c r="D230" i="7"/>
  <c r="D219" i="7" s="1"/>
  <c r="D217" i="7"/>
  <c r="D214" i="7" s="1"/>
  <c r="D208" i="7"/>
  <c r="D205" i="7" s="1"/>
  <c r="D200" i="7"/>
  <c r="D199" i="7" s="1"/>
  <c r="D198" i="7" s="1"/>
  <c r="D196" i="7"/>
  <c r="D195" i="7" s="1"/>
  <c r="D194" i="7" s="1"/>
  <c r="D187" i="7"/>
  <c r="D185" i="7"/>
  <c r="D181" i="7"/>
  <c r="D180" i="7" s="1"/>
  <c r="D179" i="7" s="1"/>
  <c r="D176" i="7"/>
  <c r="D175" i="7" s="1"/>
  <c r="D174" i="7" s="1"/>
  <c r="D173" i="7" s="1"/>
  <c r="D161" i="7"/>
  <c r="D158" i="7"/>
  <c r="D155" i="7"/>
  <c r="D144" i="7" s="1"/>
  <c r="D141" i="7"/>
  <c r="D134" i="7"/>
  <c r="D133" i="7" s="1"/>
  <c r="D131" i="7"/>
  <c r="D130" i="7" s="1"/>
  <c r="D125" i="7"/>
  <c r="D124" i="7" s="1"/>
  <c r="D122" i="7"/>
  <c r="D121" i="7" s="1"/>
  <c r="D118" i="7"/>
  <c r="D111" i="7"/>
  <c r="D108" i="7"/>
  <c r="D105" i="7"/>
  <c r="D102" i="7"/>
  <c r="D99" i="7"/>
  <c r="D96" i="7"/>
  <c r="D93" i="7"/>
  <c r="D90" i="7"/>
  <c r="D87" i="7"/>
  <c r="D84" i="7"/>
  <c r="D74" i="7"/>
  <c r="D72" i="7"/>
  <c r="D66" i="7"/>
  <c r="D61" i="7" s="1"/>
  <c r="D56" i="7"/>
  <c r="D55" i="7" s="1"/>
  <c r="D53" i="7"/>
  <c r="D52" i="7" s="1"/>
  <c r="D46" i="7"/>
  <c r="D41" i="7" s="1"/>
  <c r="D39" i="7"/>
  <c r="D36" i="7"/>
  <c r="D34" i="7"/>
  <c r="D32" i="7"/>
  <c r="D30" i="7"/>
  <c r="D26" i="7"/>
  <c r="D23" i="7"/>
  <c r="D16" i="7"/>
  <c r="D14" i="7"/>
  <c r="D12" i="7"/>
  <c r="D9" i="7"/>
  <c r="D8" i="7" s="1"/>
  <c r="D69" i="7" l="1"/>
  <c r="D68" i="7" s="1"/>
  <c r="D383" i="7"/>
  <c r="D78" i="7"/>
  <c r="D77" i="7" s="1"/>
  <c r="D184" i="7"/>
  <c r="D204" i="7"/>
  <c r="D320" i="7"/>
  <c r="D319" i="7" s="1"/>
  <c r="D318" i="7" s="1"/>
  <c r="D373" i="7"/>
  <c r="D372" i="7" s="1"/>
  <c r="D297" i="7"/>
  <c r="D262" i="7"/>
  <c r="D261" i="7" s="1"/>
  <c r="D157" i="7"/>
  <c r="D344" i="7"/>
  <c r="D340" i="7" s="1"/>
  <c r="D193" i="7"/>
  <c r="D138" i="7"/>
  <c r="D60" i="7"/>
  <c r="D330" i="7"/>
  <c r="D362" i="7"/>
  <c r="D361" i="7" s="1"/>
  <c r="D349" i="7" s="1"/>
  <c r="D283" i="7"/>
  <c r="D183" i="7"/>
  <c r="D178" i="7" s="1"/>
  <c r="D11" i="7"/>
  <c r="D137" i="7" l="1"/>
  <c r="D76" i="7" s="1"/>
  <c r="D291" i="7"/>
  <c r="D290" i="7" s="1"/>
  <c r="D7" i="7"/>
  <c r="D6" i="7" s="1"/>
  <c r="D203" i="7"/>
  <c r="D329" i="7"/>
  <c r="D445" i="7" l="1"/>
</calcChain>
</file>

<file path=xl/sharedStrings.xml><?xml version="1.0" encoding="utf-8"?>
<sst xmlns="http://schemas.openxmlformats.org/spreadsheetml/2006/main" count="1072" uniqueCount="725">
  <si>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</si>
  <si>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</si>
  <si>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</si>
  <si>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</si>
  <si>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</si>
  <si>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</si>
  <si>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</si>
  <si>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</si>
  <si>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</si>
  <si>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</si>
  <si>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</si>
  <si>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</si>
  <si>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</si>
  <si>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</si>
  <si>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</si>
  <si>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</si>
  <si>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</si>
  <si>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</si>
  <si>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</si>
  <si>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</si>
  <si>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</si>
  <si>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</si>
  <si>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</si>
  <si>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</si>
  <si>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</si>
  <si>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</si>
  <si>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</si>
  <si>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</si>
  <si>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</si>
  <si>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</si>
  <si>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</si>
  <si>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</si>
  <si>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</si>
  <si>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</si>
  <si>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</si>
  <si>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</si>
  <si>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</si>
  <si>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</si>
  <si>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</si>
  <si>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</si>
  <si>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</si>
  <si>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</si>
  <si>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</si>
  <si>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</si>
  <si>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</si>
  <si>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</si>
  <si>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</si>
  <si>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</si>
  <si>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</si>
  <si>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</si>
  <si>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</si>
  <si>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</si>
  <si>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</si>
  <si>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</si>
  <si>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</si>
  <si>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</si>
  <si>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</si>
  <si>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</si>
  <si>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</si>
  <si>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</si>
  <si>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</si>
  <si>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</si>
  <si>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</si>
  <si>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</si>
  <si>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</si>
  <si>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</si>
  <si>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</si>
  <si>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</si>
  <si>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</si>
  <si>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</si>
  <si>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</si>
  <si>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</si>
  <si>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</si>
  <si>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</si>
  <si>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</si>
  <si>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</si>
  <si>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</si>
  <si>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</si>
  <si>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</si>
  <si>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</si>
  <si>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</si>
  <si>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</si>
  <si>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</si>
  <si>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</si>
  <si>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</si>
  <si>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</si>
  <si>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</si>
  <si>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</si>
  <si>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</si>
  <si>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</si>
  <si>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</si>
  <si>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</si>
  <si>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</si>
  <si>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</si>
  <si>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</si>
  <si>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</si>
  <si>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</si>
  <si>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</si>
  <si>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</si>
  <si>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</si>
  <si>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</si>
  <si>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</si>
  <si>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</si>
  <si>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</si>
  <si>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</si>
  <si>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</si>
  <si>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</si>
  <si>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</si>
  <si>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</si>
  <si>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</si>
  <si>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</si>
  <si>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</si>
  <si>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</si>
  <si>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</si>
  <si>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</si>
  <si>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</si>
  <si>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</si>
  <si>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</si>
  <si>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</si>
  <si>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</si>
  <si>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</si>
  <si>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</si>
  <si>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</si>
  <si>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</si>
  <si>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</si>
  <si>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</si>
  <si>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</si>
  <si>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</si>
  <si>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</si>
  <si>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</si>
  <si>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</si>
  <si>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</si>
  <si>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</si>
  <si>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</si>
  <si>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</si>
  <si>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</si>
  <si>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</si>
  <si>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</si>
  <si>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</si>
  <si>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</si>
  <si>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</si>
  <si>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</si>
  <si>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</si>
  <si>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</si>
  <si>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</si>
  <si>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</si>
  <si>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</si>
  <si>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</si>
  <si>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</si>
  <si>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</si>
  <si>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</si>
  <si>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</si>
  <si>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</si>
  <si>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</si>
  <si>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</si>
  <si>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</si>
  <si>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</si>
  <si>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</si>
  <si>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</si>
  <si>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</si>
  <si>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</si>
  <si>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</si>
  <si>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</si>
  <si>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</si>
  <si>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</si>
  <si>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</si>
  <si>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</si>
  <si>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</si>
  <si>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</si>
  <si>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</si>
  <si>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</si>
  <si>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</si>
  <si>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</si>
  <si>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</si>
  <si>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</si>
  <si>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</si>
  <si>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</si>
  <si>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</si>
  <si>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</si>
  <si>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</si>
  <si>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</si>
  <si>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</si>
  <si>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</si>
  <si>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</si>
  <si>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</si>
  <si>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</si>
  <si>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</si>
  <si>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</si>
  <si>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</si>
  <si>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</si>
  <si>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</si>
  <si>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</si>
  <si>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</si>
  <si>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</si>
  <si>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</si>
  <si>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</si>
  <si>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</si>
  <si>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</si>
  <si>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</si>
  <si>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</si>
  <si>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</si>
  <si>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</si>
  <si>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</si>
  <si>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</si>
  <si>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</si>
  <si>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</si>
  <si>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</si>
  <si>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</si>
  <si>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</si>
  <si>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</si>
  <si>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</si>
  <si>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</si>
  <si>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</si>
  <si>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</si>
  <si>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</si>
  <si>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</si>
  <si>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</si>
  <si>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</si>
  <si>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</si>
  <si>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</si>
  <si>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</si>
  <si>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</si>
  <si>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</si>
  <si>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</si>
  <si>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</si>
  <si>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</si>
  <si>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</si>
  <si>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</si>
  <si>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</si>
  <si>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</si>
  <si>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</si>
  <si>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</si>
  <si>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</si>
  <si>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</si>
  <si>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</si>
  <si>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</si>
  <si>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</si>
  <si>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</si>
  <si>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</si>
  <si>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</si>
  <si>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</si>
  <si>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</si>
  <si>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</si>
  <si>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</si>
  <si>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</si>
  <si>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</si>
  <si>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</si>
  <si>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</si>
  <si>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</si>
  <si>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</si>
  <si>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</si>
  <si>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</si>
  <si>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</si>
  <si>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</si>
  <si>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</si>
  <si>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</si>
  <si>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</si>
  <si>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</si>
  <si>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</si>
  <si>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</si>
  <si>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</si>
  <si>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11.1.03.00000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</si>
  <si>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</si>
  <si>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</si>
  <si>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</si>
  <si>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</si>
  <si>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</si>
  <si>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</si>
  <si>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</si>
  <si>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</si>
  <si>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</si>
  <si>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</si>
  <si>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14.2.00.00000</t>
  </si>
  <si>
    <t>14.3.00.00000</t>
  </si>
  <si>
    <t>14.3.01.00000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</si>
  <si>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</si>
  <si>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</si>
  <si>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</si>
  <si>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</si>
  <si>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</si>
  <si>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</si>
  <si>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</si>
  <si>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</si>
  <si>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</si>
  <si>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</si>
  <si>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</si>
  <si>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25.3.00.00000</t>
  </si>
  <si>
    <t>25.3.01.00000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</si>
  <si>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</si>
  <si>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</si>
  <si>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</si>
  <si>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</si>
  <si>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</si>
  <si>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</si>
  <si>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</si>
  <si>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</si>
  <si>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</si>
  <si>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</si>
  <si>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</si>
  <si>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</si>
  <si>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</si>
  <si>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</si>
  <si>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</si>
  <si>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</si>
  <si>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деятельности учреждений по организации досуга в сфере культуры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</si>
  <si>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</si>
  <si>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</si>
  <si>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</si>
  <si>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</si>
  <si>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</si>
  <si>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</si>
  <si>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</si>
  <si>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</si>
  <si>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</si>
  <si>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</si>
  <si>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</si>
  <si>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</si>
  <si>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</si>
  <si>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</si>
  <si>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</si>
  <si>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</si>
  <si>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</si>
  <si>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</si>
  <si>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</si>
  <si>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</si>
  <si>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</si>
  <si>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</si>
  <si>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</si>
  <si>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</si>
  <si>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</si>
  <si>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</si>
  <si>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</si>
  <si>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</si>
  <si>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</si>
  <si>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</si>
  <si>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</si>
  <si>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</si>
  <si>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</si>
  <si>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</si>
  <si>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</si>
  <si>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</si>
  <si>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</si>
  <si>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</si>
  <si>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</si>
  <si>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</si>
  <si>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</si>
  <si>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</si>
  <si>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</si>
  <si>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</si>
  <si>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</si>
  <si>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</si>
  <si>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</si>
  <si>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</si>
  <si>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</si>
  <si>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</si>
  <si>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</si>
  <si>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</si>
  <si>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</si>
  <si>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</si>
  <si>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</si>
  <si>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</si>
  <si>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</si>
  <si>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библиотек  </t>
  </si>
  <si>
    <t xml:space="preserve">Обеспечение деятельности  учреждений дополнительного образования, в сфере культуры  </t>
  </si>
  <si>
    <t xml:space="preserve"> Субсидия на проведение капитального ремонта муниципальных учреждений культуры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</si>
  <si>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</si>
  <si>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</si>
  <si>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</si>
  <si>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</si>
  <si>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</si>
  <si>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</si>
  <si>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Содержание гидротехнических сооружений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</si>
  <si>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</si>
  <si>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</si>
  <si>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</si>
  <si>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</si>
  <si>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</si>
  <si>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</si>
  <si>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</si>
  <si>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</si>
  <si>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</si>
  <si>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</si>
  <si>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</si>
  <si>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</si>
  <si>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</si>
  <si>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</si>
  <si>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</si>
  <si>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</si>
  <si>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</si>
  <si>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</si>
  <si>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</si>
  <si>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</si>
  <si>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</si>
  <si>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</si>
  <si>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</si>
  <si>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</si>
  <si>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</si>
  <si>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</si>
  <si>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</si>
  <si>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</si>
  <si>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</si>
  <si>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</si>
  <si>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</si>
  <si>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</si>
  <si>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</si>
  <si>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</si>
  <si>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</si>
  <si>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</si>
  <si>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</si>
  <si>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</si>
  <si>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</si>
  <si>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</si>
  <si>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</si>
  <si>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</si>
  <si>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</si>
  <si>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</si>
  <si>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</si>
  <si>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</si>
  <si>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</si>
  <si>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</si>
  <si>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</si>
  <si>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</si>
  <si>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11.2.01.00000</t>
  </si>
  <si>
    <t>21.1.01.00000</t>
  </si>
  <si>
    <t>14.2.02.00000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</si>
  <si>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</si>
  <si>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</si>
  <si>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</si>
  <si>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</si>
  <si>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</si>
  <si>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</si>
  <si>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</si>
  <si>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</si>
  <si>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</si>
  <si>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Модернизация материально-технической базы муниципальных учреждений культуры</t>
  </si>
  <si>
    <t>11.1.03.71690</t>
  </si>
  <si>
    <t>11.1.02.10300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</si>
  <si>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</si>
  <si>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</si>
  <si>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</si>
  <si>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</si>
  <si>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</si>
  <si>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</si>
  <si>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</si>
  <si>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Повышение качества водоснабжения,водоотведения и очистки сточных вод в результате модернизации централизованных систем водоснабжения,водоотведения и очистки сточных вод</t>
  </si>
  <si>
    <t>14.3.01.10850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</si>
  <si>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</si>
  <si>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</si>
  <si>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</si>
  <si>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</si>
  <si>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</si>
  <si>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</si>
  <si>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</si>
  <si>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</si>
  <si>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</si>
  <si>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</si>
  <si>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</si>
  <si>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</si>
  <si>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</si>
  <si>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</si>
  <si>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</si>
  <si>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</si>
  <si>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25.2.01.10540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</si>
  <si>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</si>
  <si>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</si>
  <si>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</si>
  <si>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</si>
  <si>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</si>
  <si>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</si>
  <si>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</si>
  <si>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</si>
  <si>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</si>
  <si>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</si>
  <si>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</si>
  <si>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</si>
  <si>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</si>
  <si>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</si>
  <si>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</si>
  <si>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</si>
  <si>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</si>
  <si>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</si>
  <si>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</si>
  <si>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</si>
  <si>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</si>
  <si>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</si>
  <si>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</si>
  <si>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</si>
  <si>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</si>
  <si>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</si>
  <si>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</si>
  <si>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</si>
  <si>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</si>
  <si>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</si>
  <si>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</si>
  <si>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</si>
  <si>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</si>
  <si>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</si>
  <si>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03.1.05.00000</t>
  </si>
  <si>
    <t>Кадровое, информационное, научно-методическое и  организационное обеспечение  мероприятий Программы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</si>
  <si>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</si>
  <si>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</si>
  <si>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</si>
  <si>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</si>
  <si>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11.1.01.10320</t>
  </si>
  <si>
    <t>11.1.04.10650</t>
  </si>
  <si>
    <t>11.1.05.00000</t>
  </si>
  <si>
    <t>Содействие доступа граждан к культурным ценностям</t>
  </si>
  <si>
    <t>Обеспечение деятельности музеев</t>
  </si>
  <si>
    <t>11.1.05.10310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</si>
  <si>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</si>
  <si>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</si>
  <si>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</si>
  <si>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</si>
  <si>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</si>
  <si>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</si>
  <si>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</si>
  <si>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</si>
  <si>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</si>
  <si>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</si>
  <si>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</si>
  <si>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</si>
  <si>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Субсидия на оснащение оборудованием муниципальных учреждений культуры</t>
  </si>
  <si>
    <t>11.1.03.74720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</si>
  <si>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</si>
  <si>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</si>
  <si>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</si>
  <si>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</si>
  <si>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</si>
  <si>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</si>
  <si>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</si>
  <si>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 подготовку и проведение Всероссийской сельскохозяйственной переписи 2016 года</t>
  </si>
  <si>
    <t>25.4.02.53910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</si>
  <si>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</si>
  <si>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</si>
  <si>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</si>
  <si>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</si>
  <si>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</si>
  <si>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</si>
  <si>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</si>
  <si>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</si>
  <si>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</si>
  <si>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</si>
  <si>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</si>
  <si>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</si>
  <si>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</si>
  <si>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</si>
  <si>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</si>
  <si>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</si>
  <si>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</si>
  <si>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</si>
  <si>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</si>
  <si>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</si>
  <si>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</si>
  <si>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</si>
  <si>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</si>
  <si>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</si>
  <si>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</si>
  <si>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</si>
  <si>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</si>
  <si>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</si>
  <si>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</si>
  <si>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</si>
  <si>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</si>
  <si>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99.0.00.71690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</si>
  <si>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</si>
  <si>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</si>
  <si>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</si>
  <si>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</si>
  <si>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</si>
  <si>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</si>
  <si>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</si>
  <si>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Представителей</t>
  </si>
  <si>
    <t>Код  целевой  классификации</t>
  </si>
  <si>
    <t>Вид  расходов</t>
  </si>
  <si>
    <t>2016 год (руб)</t>
  </si>
  <si>
    <t>Наименование</t>
  </si>
  <si>
    <t>Дефицит  (-),  профицит (+)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</si>
  <si>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2016 год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</si>
  <si>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</si>
  <si>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</si>
  <si>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</si>
  <si>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</si>
  <si>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</si>
  <si>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</si>
  <si>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</si>
  <si>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</si>
  <si>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</si>
  <si>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</si>
  <si>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</si>
  <si>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Приложение  № 5  к  Решению  Собрания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</si>
  <si>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</si>
  <si>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</si>
  <si>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</si>
  <si>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03.3.02.S1000</t>
  </si>
  <si>
    <t>Софинансирование субсидии на обеспечение функционирования в вечернее время спортивных залов общеобразовательных организаций для занятий в них обучающихся</t>
  </si>
  <si>
    <t>08.2.01.S1430</t>
  </si>
  <si>
    <t>Софинансирование субсидии на проведение капитального ремонта муниципальных учреждений культуры</t>
  </si>
  <si>
    <t>11.1.03.S1690</t>
  </si>
  <si>
    <t>Софинансирование субсидии на оснащение оборудованием муниципальных учреждений культуры</t>
  </si>
  <si>
    <t>11.1.03.S4720</t>
  </si>
  <si>
    <t>Обеспечение деятельности учреждений, подведомственных учредителю в сфере молодёжной политики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</si>
  <si>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теплоснабжению,водоснабжению и водоотведению</t>
  </si>
  <si>
    <t>Муниципальная  целевая программа  "Актуализация градостроительной документации Большесельского муниципального района "</t>
  </si>
  <si>
    <t>02.2.01.10080</t>
  </si>
  <si>
    <t>08.1.01.10200</t>
  </si>
  <si>
    <t>02.2.01.25110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</si>
  <si>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</si>
  <si>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03.5.00.00000</t>
  </si>
  <si>
    <t>03.5.01.00000</t>
  </si>
  <si>
    <t>03.5.01.10260</t>
  </si>
  <si>
    <t>Муниципальная целевая программа"Улучшение условий и охраны труда в Большесельском муниципальном районе"</t>
  </si>
  <si>
    <t>Информационное обеспечение и пропаганда охраны труда</t>
  </si>
  <si>
    <t>Мероприятия по улучшению условий и охроаны труда</t>
  </si>
  <si>
    <t>08.3.00.00000</t>
  </si>
  <si>
    <t>08.3.01.00000</t>
  </si>
  <si>
    <t>08.3.01.10820</t>
  </si>
  <si>
    <t>Муниципальная целевая программа"Профилактика правонарушений, проявления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</si>
  <si>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функционированиясистемы комплексного обеспеченияобщественного порядка и общественной безопасности, общей профилактики правонарушений.</t>
  </si>
  <si>
    <t>Меропрятия по профилактике правонарушений, проявлению экстримизма, терроризма и усиления борьбы с преступностью</t>
  </si>
  <si>
    <t>11.1.03.25120</t>
  </si>
  <si>
    <t>11.1.03.25220</t>
  </si>
  <si>
    <t>11.1.03.25320</t>
  </si>
  <si>
    <t>Межбюджетные трансферты на создание условий для организации досуга и обеспечения жителей поселений услугами организаций культуры Большесельского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</si>
  <si>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Благовещенского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</si>
  <si>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Вареговского сельского поселения</t>
  </si>
  <si>
    <t>14.2.01.00000</t>
  </si>
  <si>
    <t>14.2.01.10840</t>
  </si>
  <si>
    <t>Капитальные вложения в объекты государственной (муниципальной) собственности</t>
  </si>
  <si>
    <t>Реализация мероприятий направленных на модернизацию и реформирование жилищно-коммунального комплекса</t>
  </si>
  <si>
    <t>Модернизация объектов теплоснабжения с вводом их в эксплуатацию(строительство котельных)</t>
  </si>
  <si>
    <t>14.2.02.10840</t>
  </si>
  <si>
    <t>Реализация мероприятий, направленных на модернизацию и реформирование жилищно-коммунального хозяйства</t>
  </si>
  <si>
    <t>23.1.01.22350</t>
  </si>
  <si>
    <t>23.1.01.25420</t>
  </si>
  <si>
    <t>Межбюджетные трансферты на осуществление издательской деятельности Благовещенского сельского поселения</t>
  </si>
  <si>
    <t>Межбюджетные трансферты на осуществление издательской деятельности Большесельского сельского поселения</t>
  </si>
  <si>
    <t>23.1.01.25230</t>
  </si>
  <si>
    <t>Межбюджетные трансферты на осуществление издательской деятельности Вареговского сельского поселения</t>
  </si>
  <si>
    <t>50.0.00.25130</t>
  </si>
  <si>
    <t>50.0.00.25230</t>
  </si>
  <si>
    <t>50.0.00.25280</t>
  </si>
  <si>
    <t>50.0.00.25330</t>
  </si>
  <si>
    <t>50.0.00.25410</t>
  </si>
  <si>
    <t>Межбюджетные трансферты на обеспечение казначейской системы исполнения бюджета за счёт средств Большесельского сельского поселения</t>
  </si>
  <si>
    <t>Межбюджетные трансферты на обеспечение казначейской системы исполнения бюджета за счёт средств Благовещенского сельского поселения</t>
  </si>
  <si>
    <t>Межбюджетные трансферты на обеспечение казначейской системы исполнения бюджета за счёт средств Вареговского сельского поселения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</si>
  <si>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</si>
  <si>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</si>
  <si>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99.0.00.72440</t>
  </si>
  <si>
    <t>Субсидия на финансирование дорожного хозяйства</t>
  </si>
  <si>
    <t>99.0.00.74420</t>
  </si>
  <si>
    <t>99.0.00.74790</t>
  </si>
  <si>
    <t>Субвенция на отлов и содержание безнадзорных животных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</si>
  <si>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населённых пунктов</t>
  </si>
  <si>
    <t>04.0.00.00000</t>
  </si>
  <si>
    <t>Муниципальная программа "Доступная среда в Большесельском муниципальном районе"</t>
  </si>
  <si>
    <t>Муниципальная целевая программа "Доступная среда"</t>
  </si>
  <si>
    <t>Повышение доступности объектов и услуг для инвалидов и других маломобильных групп населения</t>
  </si>
  <si>
    <t>04.1.01.00000</t>
  </si>
  <si>
    <t>04.1.01.10270</t>
  </si>
  <si>
    <t>Мероприятия по реализации муниципальной целевой программы "Доступная среда"</t>
  </si>
  <si>
    <t>04.1.00.00000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</si>
  <si>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федерального бюджета </t>
  </si>
  <si>
    <t>03.1.01.50840</t>
  </si>
  <si>
    <t>24.1.01.72440</t>
  </si>
  <si>
    <t>Субсидия на финансирование дорожного  хозяйства</t>
  </si>
  <si>
    <t>11.1.01.10290</t>
  </si>
  <si>
    <t>Обеспечение  деятельности  учреждений  подведомственных учредителю  в  сфере  культуры</t>
  </si>
  <si>
    <t>11.1.02.10290</t>
  </si>
  <si>
    <t>11.1.05.10290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</si>
  <si>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 </t>
  </si>
  <si>
    <t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</t>
  </si>
  <si>
    <t xml:space="preserve">Муниципальная целевая программа "Развитие водоснабжения и водоотведения, очистки сточных вод Большесельского муниципального района" </t>
  </si>
  <si>
    <t>24.1.01.S2440</t>
  </si>
  <si>
    <t>Софинансирование  субсидии  на  финансирование  дорожного  хозяйства</t>
  </si>
  <si>
    <t>99.0.00.71210</t>
  </si>
  <si>
    <t>Субсидия  на  переселение  граждан  из  жилищного  фонда, признанного  непригодным  для  проживания, и (или)  жилищного  фонда  с  высоким  уровнем  износа</t>
  </si>
  <si>
    <t>99.0.00.74770</t>
  </si>
  <si>
    <t>Субсидия  на  благоустройство населенных пунктов  Ярославской  области</t>
  </si>
  <si>
    <t>99.0.00.R0200</t>
  </si>
  <si>
    <t xml:space="preserve">Субсидия  на  государственную  поддержку  молодых  семей Ярославской  области  в  приобретении (строительстве)  жилья  </t>
  </si>
  <si>
    <t>02.1.03.10010</t>
  </si>
  <si>
    <t>02.1.03.10020</t>
  </si>
  <si>
    <t>Субсидия  на государственную  поддержку  материально-технической базы  образовательных  организаций  Ярославской  области</t>
  </si>
  <si>
    <t>02.1.03.70470</t>
  </si>
  <si>
    <t>Мероприятия  по  содействию  решению  вопросов  местного  значения  по  обращению   депутатов Ярославской  областной  Думы</t>
  </si>
  <si>
    <t>02.1.03.74430</t>
  </si>
  <si>
    <t>Субсидия  на  реализацию  мероприятий  по  патриотическому  воспитанию  граждан</t>
  </si>
  <si>
    <t>Мероприятия,  связанные  с  отдыхом  и  оздоровлением  детей,  находящихся  в  трудной  жизненной  ситуации.</t>
  </si>
  <si>
    <t>03.3.02.54570</t>
  </si>
  <si>
    <t>11.1.01.51440</t>
  </si>
  <si>
    <t xml:space="preserve">Иные  межбюджетные  трансферты на комплектование  книжных  фондов  библиотек  муниципальных  образований  и  государственных  библиотек городов  Москвы  и  Санкт-петербурга </t>
  </si>
  <si>
    <t>Иные  межбюджетные  трансферты на комплектование  книжных  фондов  библиотек  муниципальных  образований  за счет  средств  областного  бюджета</t>
  </si>
  <si>
    <t>11.1.01.74510</t>
  </si>
  <si>
    <t>Иные  межбюджетные  трансферты  на  государственную  поддержку муниципальных  учреждений  культуры</t>
  </si>
  <si>
    <t>11.1.03.51470</t>
  </si>
  <si>
    <t>Мероприятия  по  содействию  решению  вопросов  местного  значения  по  обращению  депутатов  Ярославской  областной  Думы</t>
  </si>
  <si>
    <t>11.1.03.74430</t>
  </si>
  <si>
    <t>14.2.01.72010</t>
  </si>
  <si>
    <t>Субсидия  на  реализацию  мероприятий  по  строительству  и реконструкции объектов  теплоснабжения</t>
  </si>
  <si>
    <t>Субсидия на реализацию  мероприятий по  строительству  и  реконструкции  объектов  водоснабжения  и  водоотведения  за  счет  средств  областного  бюджета</t>
  </si>
  <si>
    <t>14.3.01.72040</t>
  </si>
  <si>
    <t>Субсидия  на  реализацию  муниципальных  программ (подпрограмм) развития  малого и среднего  предпринимательства</t>
  </si>
  <si>
    <t>15.1.02.72150</t>
  </si>
  <si>
    <t>Субсидия  на  реализацию  мероприятий  по  возмещению  части  затрат  организациям  любых  форм  собственности  и  индивидуальным  предпринимателям, занимающимся  доставкой  товаров отдаленные  сельские  населенные  пункты</t>
  </si>
  <si>
    <t>25.2.01.72880</t>
  </si>
  <si>
    <t xml:space="preserve">Субсидия  на  мероприятия  подпрограммы  "Обеспечение  жильем  молодых  семей"  федеральной  целевой  программы  "Жилище"  на 2015-2020 г. </t>
  </si>
  <si>
    <t>Межбюджетные трансферты</t>
  </si>
  <si>
    <t>99.0.00.50200</t>
  </si>
  <si>
    <t>Иные  межбюджетные  трансферты на  подключение  общедоступных  библиотек  Российской  Федерации  к  сети  "Интернет"  и  развитие  системы  библиотечного  дела  с  учетом  задачи  расширения  информационных  технологий  и  оцифровки</t>
  </si>
  <si>
    <t>99.0.00.51460</t>
  </si>
  <si>
    <t>Субсидия  на  развитие  сети  плоскостных  спортивных  сооружений  в муниципальных  образованиях  Ярославской  области</t>
  </si>
  <si>
    <t>99.0.00.71970</t>
  </si>
  <si>
    <t>Субсидия  на  оснащение  оборудованием  муниципальных  учреждений  культуры</t>
  </si>
  <si>
    <t>99.0.00.74720</t>
  </si>
  <si>
    <t>Ведомственная  целевая  программа  "Поддержка  потребительского  рынка на  территории  Большесельского муниципального  района"</t>
  </si>
  <si>
    <t>11.1.03.10290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</si>
  <si>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</si>
  <si>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14.1.02.00000</t>
  </si>
  <si>
    <t>14.1.02.75200</t>
  </si>
  <si>
    <t>14.1.02.S5200</t>
  </si>
  <si>
    <t>Обеспечение бесперебойного предоставления коммунальных услуг потребителям Большесельского муниципального района</t>
  </si>
  <si>
    <t>Субсидия на выполнение мероприятий по обеспечению бесперебойного предоставления коммунальных услуг потребителям Ярославской области</t>
  </si>
  <si>
    <t>Софинансирование субсидии по обеспечению бесперебойного предоставления коммунальных услуг потребителям Ярославской области</t>
  </si>
  <si>
    <t>от 29.09.2016г.    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</si>
</sst>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4" xfId="0" applyFont="1" applyFill="1" applyBorder="1" applyAlignment="1">
      <alignment wrapText="1"/>
    </xf>
    <xf numFmtId="0" fontId="10" fillId="4" borderId="3" xfId="0" applyFont="1" applyFill="1" applyBorder="1"/>
    <xf numFmtId="0" fontId="12" fillId="0" borderId="1" xfId="0" applyNumberFormat="1" applyFont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7" borderId="5" xfId="0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2" fontId="10" fillId="4" borderId="1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/>
    <xf numFmtId="0" fontId="12" fillId="2" borderId="3" xfId="0" applyFont="1" applyFill="1" applyBorder="1" applyAlignment="1"/>
    <xf numFmtId="0" fontId="12" fillId="4" borderId="3" xfId="0" applyFont="1" applyFill="1" applyBorder="1" applyAlignment="1"/>
    <xf numFmtId="0" fontId="10" fillId="0" borderId="3" xfId="0" applyFont="1" applyBorder="1" applyAlignment="1"/>
    <xf numFmtId="0" fontId="10" fillId="4" borderId="3" xfId="0" applyFont="1" applyFill="1" applyBorder="1" applyAlignment="1"/>
    <xf numFmtId="0" fontId="11" fillId="7" borderId="3" xfId="0" applyFont="1" applyFill="1" applyBorder="1" applyAlignment="1"/>
    <xf numFmtId="0" fontId="12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0" fillId="4" borderId="6" xfId="0" applyFont="1" applyFill="1" applyBorder="1" applyAlignment="1"/>
    <xf numFmtId="0" fontId="11" fillId="4" borderId="3" xfId="0" applyFont="1" applyFill="1" applyBorder="1" applyAlignment="1"/>
    <xf numFmtId="0" fontId="10" fillId="7" borderId="1" xfId="0" applyFont="1" applyFill="1" applyBorder="1" applyAlignment="1"/>
    <xf numFmtId="0" fontId="10" fillId="4" borderId="1" xfId="0" applyFont="1" applyFill="1" applyBorder="1" applyAlignment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8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7" t="s">
        <v>76</v>
      </c>
      <c r="B1" s="97"/>
      <c r="C1" s="97"/>
      <c r="D1" s="97"/>
      <c r="E1" s="97"/>
      <c r="F1" s="97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8" t="s">
        <v>200</v>
      </c>
      <c r="B1" s="98"/>
      <c r="C1" s="98"/>
      <c r="D1" s="98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0"/>
  <sheetViews>
    <sheetView tabSelected="1" topLeftCell="A428" zoomScale="82" zoomScaleNormal="82" workbookViewId="0">
      <selection activeCell="D446" sqref="D446"/>
    </sheetView>
  </sheetViews>
  <sheetFormatPr defaultColWidth="9.140625" defaultRowHeight="15" x14ac:dyDescent="0.25"/>
  <cols>
    <col min="1" max="1" width="112" style="39" customWidth="1"/>
    <col min="2" max="2" width="15.85546875" style="62" customWidth="1"/>
    <col min="3" max="3" width="12.42578125" style="61" customWidth="1"/>
    <col min="4" max="4" width="16.7109375" style="61" customWidth="1"/>
    <col min="5" max="16384" width="9.140625" style="39"/>
  </cols>
  <sheetData>
    <row r="1" spans="1:9" x14ac:dyDescent="0.25">
      <c r="A1" s="99" t="s">
        <v>589</v>
      </c>
      <c r="B1" s="99"/>
      <c r="C1" s="99"/>
      <c r="D1" s="99"/>
    </row>
    <row r="2" spans="1:9" x14ac:dyDescent="0.25">
      <c r="A2" s="99" t="s">
        <v>571</v>
      </c>
      <c r="B2" s="99"/>
      <c r="C2" s="99"/>
      <c r="D2" s="99"/>
    </row>
    <row r="3" spans="1:9" x14ac:dyDescent="0.25">
      <c r="A3" s="99" t="s">
        <v>724</v>
      </c>
      <c r="B3" s="99"/>
      <c r="C3" s="99"/>
      <c r="D3" s="99"/>
    </row>
    <row r="4" spans="1:9" ht="79.5" customHeight="1" x14ac:dyDescent="0.25">
      <c r="A4" s="100" t="s">
        <v>577</v>
      </c>
      <c r="B4" s="100"/>
      <c r="C4" s="100"/>
      <c r="D4" s="100"/>
      <c r="E4" s="63"/>
      <c r="F4" s="63"/>
      <c r="G4" s="63"/>
      <c r="H4" s="63"/>
      <c r="I4" s="63"/>
    </row>
    <row r="5" spans="1:9" ht="30" x14ac:dyDescent="0.25">
      <c r="A5" s="40" t="s">
        <v>575</v>
      </c>
      <c r="B5" s="41" t="s">
        <v>572</v>
      </c>
      <c r="C5" s="41" t="s">
        <v>573</v>
      </c>
      <c r="D5" s="43" t="s">
        <v>574</v>
      </c>
      <c r="F5" s="64"/>
    </row>
    <row r="6" spans="1:9" ht="29.25" x14ac:dyDescent="0.25">
      <c r="A6" s="66" t="s">
        <v>321</v>
      </c>
      <c r="B6" s="84" t="s">
        <v>222</v>
      </c>
      <c r="C6" s="67"/>
      <c r="D6" s="68">
        <f>D7+D60+D68</f>
        <v>156796573.34</v>
      </c>
    </row>
    <row r="7" spans="1:9" ht="30" x14ac:dyDescent="0.25">
      <c r="A7" s="69" t="s">
        <v>322</v>
      </c>
      <c r="B7" s="85" t="s">
        <v>223</v>
      </c>
      <c r="C7" s="70"/>
      <c r="D7" s="70">
        <f>D8+D11+D41+D52+D55</f>
        <v>154105248.34</v>
      </c>
    </row>
    <row r="8" spans="1:9" ht="30" x14ac:dyDescent="0.25">
      <c r="A8" s="45" t="s">
        <v>425</v>
      </c>
      <c r="B8" s="86" t="s">
        <v>224</v>
      </c>
      <c r="C8" s="44"/>
      <c r="D8" s="44">
        <f t="shared" ref="D8" si="0">D9</f>
        <v>4481258</v>
      </c>
    </row>
    <row r="9" spans="1:9" x14ac:dyDescent="0.25">
      <c r="A9" s="46" t="s">
        <v>325</v>
      </c>
      <c r="B9" s="87" t="s">
        <v>466</v>
      </c>
      <c r="C9" s="42"/>
      <c r="D9" s="42">
        <f t="shared" ref="D9" si="1">D10</f>
        <v>4481258</v>
      </c>
    </row>
    <row r="10" spans="1:9" x14ac:dyDescent="0.25">
      <c r="A10" s="46" t="s">
        <v>564</v>
      </c>
      <c r="B10" s="87"/>
      <c r="C10" s="42">
        <v>600</v>
      </c>
      <c r="D10" s="43">
        <v>4481258</v>
      </c>
    </row>
    <row r="11" spans="1:9" ht="30" x14ac:dyDescent="0.25">
      <c r="A11" s="45" t="s">
        <v>226</v>
      </c>
      <c r="B11" s="86" t="s">
        <v>225</v>
      </c>
      <c r="C11" s="44"/>
      <c r="D11" s="44">
        <f>D12+D14+D16+D18+D20+D23+D26+D30+D32+D34+D36+D39</f>
        <v>140249779.75999999</v>
      </c>
    </row>
    <row r="12" spans="1:9" x14ac:dyDescent="0.25">
      <c r="A12" s="47" t="s">
        <v>323</v>
      </c>
      <c r="B12" s="88" t="s">
        <v>558</v>
      </c>
      <c r="C12" s="43"/>
      <c r="D12" s="43">
        <f t="shared" ref="D12" si="2">D13</f>
        <v>17301983.760000002</v>
      </c>
    </row>
    <row r="13" spans="1:9" x14ac:dyDescent="0.25">
      <c r="A13" s="47" t="s">
        <v>564</v>
      </c>
      <c r="B13" s="88"/>
      <c r="C13" s="43">
        <v>600</v>
      </c>
      <c r="D13" s="79">
        <v>17301983.760000002</v>
      </c>
    </row>
    <row r="14" spans="1:9" x14ac:dyDescent="0.25">
      <c r="A14" s="47" t="s">
        <v>324</v>
      </c>
      <c r="B14" s="88" t="s">
        <v>559</v>
      </c>
      <c r="C14" s="43"/>
      <c r="D14" s="43">
        <f t="shared" ref="D14" si="3">D15</f>
        <v>19908652</v>
      </c>
    </row>
    <row r="15" spans="1:9" x14ac:dyDescent="0.25">
      <c r="A15" s="47" t="s">
        <v>564</v>
      </c>
      <c r="B15" s="88"/>
      <c r="C15" s="43">
        <v>600</v>
      </c>
      <c r="D15" s="79">
        <v>19908652</v>
      </c>
    </row>
    <row r="16" spans="1:9" ht="30" x14ac:dyDescent="0.25">
      <c r="A16" s="47" t="s">
        <v>328</v>
      </c>
      <c r="B16" s="88" t="s">
        <v>427</v>
      </c>
      <c r="C16" s="48"/>
      <c r="D16" s="48">
        <f t="shared" ref="D16" si="4">D17</f>
        <v>3000</v>
      </c>
    </row>
    <row r="17" spans="1:4" x14ac:dyDescent="0.25">
      <c r="A17" s="47" t="s">
        <v>566</v>
      </c>
      <c r="B17" s="88"/>
      <c r="C17" s="48">
        <v>200</v>
      </c>
      <c r="D17" s="43">
        <v>3000</v>
      </c>
    </row>
    <row r="18" spans="1:4" ht="30" x14ac:dyDescent="0.25">
      <c r="A18" s="47" t="s">
        <v>329</v>
      </c>
      <c r="B18" s="88" t="s">
        <v>227</v>
      </c>
      <c r="C18" s="48"/>
      <c r="D18" s="48">
        <f>D19</f>
        <v>85604</v>
      </c>
    </row>
    <row r="19" spans="1:4" x14ac:dyDescent="0.25">
      <c r="A19" s="47" t="s">
        <v>565</v>
      </c>
      <c r="B19" s="88"/>
      <c r="C19" s="48">
        <v>300</v>
      </c>
      <c r="D19" s="48">
        <v>85604</v>
      </c>
    </row>
    <row r="20" spans="1:4" ht="30" x14ac:dyDescent="0.25">
      <c r="A20" s="47" t="s">
        <v>330</v>
      </c>
      <c r="B20" s="88" t="s">
        <v>228</v>
      </c>
      <c r="C20" s="48"/>
      <c r="D20" s="48">
        <f>D22+D21</f>
        <v>955302</v>
      </c>
    </row>
    <row r="21" spans="1:4" x14ac:dyDescent="0.25">
      <c r="A21" s="47" t="s">
        <v>566</v>
      </c>
      <c r="B21" s="88"/>
      <c r="C21" s="48">
        <v>200</v>
      </c>
      <c r="D21" s="48">
        <v>2521</v>
      </c>
    </row>
    <row r="22" spans="1:4" x14ac:dyDescent="0.25">
      <c r="A22" s="47" t="s">
        <v>565</v>
      </c>
      <c r="B22" s="88"/>
      <c r="C22" s="48">
        <v>300</v>
      </c>
      <c r="D22" s="43">
        <v>952781</v>
      </c>
    </row>
    <row r="23" spans="1:4" ht="30" x14ac:dyDescent="0.25">
      <c r="A23" s="47" t="s">
        <v>331</v>
      </c>
      <c r="B23" s="88" t="s">
        <v>229</v>
      </c>
      <c r="C23" s="48"/>
      <c r="D23" s="48">
        <f t="shared" ref="D23" si="5">D24+D25</f>
        <v>8744047</v>
      </c>
    </row>
    <row r="24" spans="1:4" x14ac:dyDescent="0.25">
      <c r="A24" s="47" t="s">
        <v>566</v>
      </c>
      <c r="B24" s="88"/>
      <c r="C24" s="48">
        <v>200</v>
      </c>
      <c r="D24" s="43">
        <v>51400</v>
      </c>
    </row>
    <row r="25" spans="1:4" x14ac:dyDescent="0.25">
      <c r="A25" s="47" t="s">
        <v>565</v>
      </c>
      <c r="B25" s="88"/>
      <c r="C25" s="48">
        <v>300</v>
      </c>
      <c r="D25" s="43">
        <v>8692647</v>
      </c>
    </row>
    <row r="26" spans="1:4" x14ac:dyDescent="0.25">
      <c r="A26" s="47" t="s">
        <v>332</v>
      </c>
      <c r="B26" s="88" t="s">
        <v>230</v>
      </c>
      <c r="C26" s="48"/>
      <c r="D26" s="48">
        <f t="shared" ref="D26" si="6">D27+D28+D29</f>
        <v>439942</v>
      </c>
    </row>
    <row r="27" spans="1:4" x14ac:dyDescent="0.25">
      <c r="A27" s="47" t="s">
        <v>566</v>
      </c>
      <c r="B27" s="88"/>
      <c r="C27" s="48">
        <v>200</v>
      </c>
      <c r="D27" s="43">
        <v>1361</v>
      </c>
    </row>
    <row r="28" spans="1:4" x14ac:dyDescent="0.25">
      <c r="A28" s="47" t="s">
        <v>565</v>
      </c>
      <c r="B28" s="88"/>
      <c r="C28" s="48">
        <v>300</v>
      </c>
      <c r="D28" s="43">
        <v>271476</v>
      </c>
    </row>
    <row r="29" spans="1:4" x14ac:dyDescent="0.25">
      <c r="A29" s="47" t="s">
        <v>564</v>
      </c>
      <c r="B29" s="88"/>
      <c r="C29" s="48">
        <v>600</v>
      </c>
      <c r="D29" s="43">
        <v>167105</v>
      </c>
    </row>
    <row r="30" spans="1:4" ht="30" x14ac:dyDescent="0.25">
      <c r="A30" s="47" t="s">
        <v>333</v>
      </c>
      <c r="B30" s="88" t="s">
        <v>555</v>
      </c>
      <c r="C30" s="48"/>
      <c r="D30" s="48">
        <f t="shared" ref="D30" si="7">D31</f>
        <v>91700</v>
      </c>
    </row>
    <row r="31" spans="1:4" x14ac:dyDescent="0.25">
      <c r="A31" s="47" t="s">
        <v>564</v>
      </c>
      <c r="B31" s="88"/>
      <c r="C31" s="48">
        <v>600</v>
      </c>
      <c r="D31" s="43">
        <f>91700</f>
        <v>91700</v>
      </c>
    </row>
    <row r="32" spans="1:4" x14ac:dyDescent="0.25">
      <c r="A32" s="47" t="s">
        <v>334</v>
      </c>
      <c r="B32" s="88" t="s">
        <v>560</v>
      </c>
      <c r="C32" s="48"/>
      <c r="D32" s="48">
        <f t="shared" ref="D32" si="8">D33</f>
        <v>67746600</v>
      </c>
    </row>
    <row r="33" spans="1:4" x14ac:dyDescent="0.25">
      <c r="A33" s="47" t="s">
        <v>564</v>
      </c>
      <c r="B33" s="88"/>
      <c r="C33" s="48">
        <v>600</v>
      </c>
      <c r="D33" s="43">
        <f>60984200+6762400</f>
        <v>67746600</v>
      </c>
    </row>
    <row r="34" spans="1:4" x14ac:dyDescent="0.25">
      <c r="A34" s="47" t="s">
        <v>523</v>
      </c>
      <c r="B34" s="88" t="s">
        <v>561</v>
      </c>
      <c r="C34" s="48"/>
      <c r="D34" s="48">
        <f t="shared" ref="D34" si="9">D35</f>
        <v>3377300</v>
      </c>
    </row>
    <row r="35" spans="1:4" x14ac:dyDescent="0.25">
      <c r="A35" s="47" t="s">
        <v>564</v>
      </c>
      <c r="B35" s="88"/>
      <c r="C35" s="48">
        <v>600</v>
      </c>
      <c r="D35" s="43">
        <v>3377300</v>
      </c>
    </row>
    <row r="36" spans="1:4" x14ac:dyDescent="0.25">
      <c r="A36" s="47" t="s">
        <v>335</v>
      </c>
      <c r="B36" s="88" t="s">
        <v>231</v>
      </c>
      <c r="C36" s="48"/>
      <c r="D36" s="48">
        <f t="shared" ref="D36" si="10">D37+D38</f>
        <v>458349</v>
      </c>
    </row>
    <row r="37" spans="1:4" ht="27" customHeight="1" x14ac:dyDescent="0.25">
      <c r="A37" s="47" t="s">
        <v>567</v>
      </c>
      <c r="B37" s="88"/>
      <c r="C37" s="48">
        <v>100</v>
      </c>
      <c r="D37" s="43">
        <v>341977</v>
      </c>
    </row>
    <row r="38" spans="1:4" x14ac:dyDescent="0.25">
      <c r="A38" s="47" t="s">
        <v>566</v>
      </c>
      <c r="B38" s="88"/>
      <c r="C38" s="48">
        <v>200</v>
      </c>
      <c r="D38" s="43">
        <v>116372</v>
      </c>
    </row>
    <row r="39" spans="1:4" x14ac:dyDescent="0.25">
      <c r="A39" s="47" t="s">
        <v>336</v>
      </c>
      <c r="B39" s="88" t="s">
        <v>562</v>
      </c>
      <c r="C39" s="48"/>
      <c r="D39" s="48">
        <f t="shared" ref="D39" si="11">D40</f>
        <v>21137300</v>
      </c>
    </row>
    <row r="40" spans="1:4" x14ac:dyDescent="0.25">
      <c r="A40" s="47" t="s">
        <v>564</v>
      </c>
      <c r="B40" s="88"/>
      <c r="C40" s="48">
        <v>600</v>
      </c>
      <c r="D40" s="43">
        <v>21137300</v>
      </c>
    </row>
    <row r="41" spans="1:4" x14ac:dyDescent="0.25">
      <c r="A41" s="45" t="s">
        <v>233</v>
      </c>
      <c r="B41" s="86" t="s">
        <v>232</v>
      </c>
      <c r="C41" s="48"/>
      <c r="D41" s="49">
        <f>D46+D42+D44+D48+D50</f>
        <v>4070210.58</v>
      </c>
    </row>
    <row r="42" spans="1:4" x14ac:dyDescent="0.25">
      <c r="A42" s="47" t="s">
        <v>323</v>
      </c>
      <c r="B42" s="88" t="s">
        <v>681</v>
      </c>
      <c r="C42" s="48"/>
      <c r="D42" s="48">
        <f>D43</f>
        <v>1612224.92</v>
      </c>
    </row>
    <row r="43" spans="1:4" x14ac:dyDescent="0.25">
      <c r="A43" s="47" t="s">
        <v>564</v>
      </c>
      <c r="B43" s="88"/>
      <c r="C43" s="48">
        <v>600</v>
      </c>
      <c r="D43" s="48">
        <v>1612224.92</v>
      </c>
    </row>
    <row r="44" spans="1:4" x14ac:dyDescent="0.25">
      <c r="A44" s="47" t="s">
        <v>324</v>
      </c>
      <c r="B44" s="88" t="s">
        <v>682</v>
      </c>
      <c r="C44" s="48"/>
      <c r="D44" s="48">
        <f>D45</f>
        <v>1393484.66</v>
      </c>
    </row>
    <row r="45" spans="1:4" x14ac:dyDescent="0.25">
      <c r="A45" s="47" t="s">
        <v>564</v>
      </c>
      <c r="B45" s="88"/>
      <c r="C45" s="48">
        <v>600</v>
      </c>
      <c r="D45" s="48">
        <v>1393484.66</v>
      </c>
    </row>
    <row r="46" spans="1:4" x14ac:dyDescent="0.25">
      <c r="A46" s="47" t="s">
        <v>327</v>
      </c>
      <c r="B46" s="88" t="s">
        <v>426</v>
      </c>
      <c r="C46" s="48"/>
      <c r="D46" s="48">
        <f t="shared" ref="D46" si="12">D47</f>
        <v>100000</v>
      </c>
    </row>
    <row r="47" spans="1:4" x14ac:dyDescent="0.25">
      <c r="A47" s="47" t="s">
        <v>564</v>
      </c>
      <c r="B47" s="88"/>
      <c r="C47" s="48">
        <v>600</v>
      </c>
      <c r="D47" s="43">
        <v>100000</v>
      </c>
    </row>
    <row r="48" spans="1:4" ht="30" x14ac:dyDescent="0.25">
      <c r="A48" s="47" t="s">
        <v>683</v>
      </c>
      <c r="B48" s="88" t="s">
        <v>684</v>
      </c>
      <c r="C48" s="48"/>
      <c r="D48" s="43">
        <f>D49</f>
        <v>874501</v>
      </c>
    </row>
    <row r="49" spans="1:4" x14ac:dyDescent="0.25">
      <c r="A49" s="47" t="s">
        <v>564</v>
      </c>
      <c r="B49" s="88"/>
      <c r="C49" s="48">
        <v>600</v>
      </c>
      <c r="D49" s="43">
        <v>874501</v>
      </c>
    </row>
    <row r="50" spans="1:4" ht="31.5" x14ac:dyDescent="0.25">
      <c r="A50" s="80" t="s">
        <v>685</v>
      </c>
      <c r="B50" s="88" t="s">
        <v>686</v>
      </c>
      <c r="C50" s="48"/>
      <c r="D50" s="43">
        <f>D51</f>
        <v>90000</v>
      </c>
    </row>
    <row r="51" spans="1:4" x14ac:dyDescent="0.25">
      <c r="A51" s="47" t="s">
        <v>564</v>
      </c>
      <c r="B51" s="88"/>
      <c r="C51" s="48">
        <v>600</v>
      </c>
      <c r="D51" s="43">
        <v>90000</v>
      </c>
    </row>
    <row r="52" spans="1:4" x14ac:dyDescent="0.25">
      <c r="A52" s="45" t="s">
        <v>488</v>
      </c>
      <c r="B52" s="86" t="s">
        <v>234</v>
      </c>
      <c r="C52" s="49"/>
      <c r="D52" s="49">
        <f t="shared" ref="D52:D53" si="13">D53</f>
        <v>22000</v>
      </c>
    </row>
    <row r="53" spans="1:4" x14ac:dyDescent="0.25">
      <c r="A53" s="47" t="s">
        <v>489</v>
      </c>
      <c r="B53" s="88" t="s">
        <v>556</v>
      </c>
      <c r="C53" s="48"/>
      <c r="D53" s="48">
        <f t="shared" si="13"/>
        <v>22000</v>
      </c>
    </row>
    <row r="54" spans="1:4" x14ac:dyDescent="0.25">
      <c r="A54" s="47" t="s">
        <v>566</v>
      </c>
      <c r="B54" s="88"/>
      <c r="C54" s="48">
        <v>200</v>
      </c>
      <c r="D54" s="43">
        <v>22000</v>
      </c>
    </row>
    <row r="55" spans="1:4" ht="30" x14ac:dyDescent="0.25">
      <c r="A55" s="45" t="s">
        <v>486</v>
      </c>
      <c r="B55" s="86" t="s">
        <v>487</v>
      </c>
      <c r="C55" s="49"/>
      <c r="D55" s="49">
        <f t="shared" ref="D55" si="14">D56</f>
        <v>5282000</v>
      </c>
    </row>
    <row r="56" spans="1:4" x14ac:dyDescent="0.25">
      <c r="A56" s="47" t="s">
        <v>326</v>
      </c>
      <c r="B56" s="88" t="s">
        <v>557</v>
      </c>
      <c r="C56" s="48"/>
      <c r="D56" s="48">
        <f t="shared" ref="D56" si="15">D57+D58+D59</f>
        <v>5282000</v>
      </c>
    </row>
    <row r="57" spans="1:4" ht="30" customHeight="1" x14ac:dyDescent="0.25">
      <c r="A57" s="47" t="s">
        <v>567</v>
      </c>
      <c r="B57" s="88"/>
      <c r="C57" s="48">
        <v>100</v>
      </c>
      <c r="D57" s="43">
        <v>3764105.49</v>
      </c>
    </row>
    <row r="58" spans="1:4" x14ac:dyDescent="0.25">
      <c r="A58" s="47" t="s">
        <v>566</v>
      </c>
      <c r="B58" s="88"/>
      <c r="C58" s="48">
        <v>200</v>
      </c>
      <c r="D58" s="43">
        <v>1508944.51</v>
      </c>
    </row>
    <row r="59" spans="1:4" x14ac:dyDescent="0.25">
      <c r="A59" s="47" t="s">
        <v>568</v>
      </c>
      <c r="B59" s="88"/>
      <c r="C59" s="48">
        <v>800</v>
      </c>
      <c r="D59" s="43">
        <v>8950</v>
      </c>
    </row>
    <row r="60" spans="1:4" ht="30" x14ac:dyDescent="0.25">
      <c r="A60" s="69" t="s">
        <v>337</v>
      </c>
      <c r="B60" s="85" t="s">
        <v>235</v>
      </c>
      <c r="C60" s="70"/>
      <c r="D60" s="70">
        <f>D61</f>
        <v>2537130</v>
      </c>
    </row>
    <row r="61" spans="1:4" x14ac:dyDescent="0.25">
      <c r="A61" s="45" t="s">
        <v>401</v>
      </c>
      <c r="B61" s="86" t="s">
        <v>236</v>
      </c>
      <c r="C61" s="49"/>
      <c r="D61" s="44">
        <f>D62+D66+D64</f>
        <v>2537130</v>
      </c>
    </row>
    <row r="62" spans="1:4" x14ac:dyDescent="0.25">
      <c r="A62" s="47" t="s">
        <v>600</v>
      </c>
      <c r="B62" s="88" t="s">
        <v>603</v>
      </c>
      <c r="C62" s="48"/>
      <c r="D62" s="48">
        <f>D63</f>
        <v>1426000</v>
      </c>
    </row>
    <row r="63" spans="1:4" ht="15.75" customHeight="1" x14ac:dyDescent="0.25">
      <c r="A63" s="47" t="s">
        <v>564</v>
      </c>
      <c r="B63" s="88"/>
      <c r="C63" s="48">
        <v>600</v>
      </c>
      <c r="D63" s="43">
        <v>1426000</v>
      </c>
    </row>
    <row r="64" spans="1:4" ht="25.5" customHeight="1" x14ac:dyDescent="0.25">
      <c r="A64" s="47" t="s">
        <v>606</v>
      </c>
      <c r="B64" s="88" t="s">
        <v>605</v>
      </c>
      <c r="C64" s="48"/>
      <c r="D64" s="43">
        <f>D65</f>
        <v>150000</v>
      </c>
    </row>
    <row r="65" spans="1:4" ht="15.75" customHeight="1" x14ac:dyDescent="0.25">
      <c r="A65" s="47" t="s">
        <v>564</v>
      </c>
      <c r="B65" s="88"/>
      <c r="C65" s="48">
        <v>600</v>
      </c>
      <c r="D65" s="43">
        <v>150000</v>
      </c>
    </row>
    <row r="66" spans="1:4" x14ac:dyDescent="0.25">
      <c r="A66" s="47" t="s">
        <v>338</v>
      </c>
      <c r="B66" s="88" t="s">
        <v>320</v>
      </c>
      <c r="C66" s="48"/>
      <c r="D66" s="43">
        <f>D67</f>
        <v>961130</v>
      </c>
    </row>
    <row r="67" spans="1:4" x14ac:dyDescent="0.25">
      <c r="A67" s="47" t="s">
        <v>564</v>
      </c>
      <c r="B67" s="88"/>
      <c r="C67" s="48">
        <v>600</v>
      </c>
      <c r="D67" s="43">
        <v>961130</v>
      </c>
    </row>
    <row r="68" spans="1:4" ht="30" x14ac:dyDescent="0.25">
      <c r="A68" s="45" t="s">
        <v>339</v>
      </c>
      <c r="B68" s="86" t="s">
        <v>402</v>
      </c>
      <c r="C68" s="43"/>
      <c r="D68" s="44">
        <f>D69</f>
        <v>154195</v>
      </c>
    </row>
    <row r="69" spans="1:4" ht="30" x14ac:dyDescent="0.25">
      <c r="A69" s="45" t="s">
        <v>485</v>
      </c>
      <c r="B69" s="86" t="s">
        <v>319</v>
      </c>
      <c r="C69" s="43"/>
      <c r="D69" s="44">
        <f>D72+D74+D70</f>
        <v>154195</v>
      </c>
    </row>
    <row r="70" spans="1:4" ht="15.75" x14ac:dyDescent="0.25">
      <c r="A70" s="80" t="s">
        <v>687</v>
      </c>
      <c r="B70" s="86" t="s">
        <v>519</v>
      </c>
      <c r="C70" s="43"/>
      <c r="D70" s="44">
        <f>D71</f>
        <v>138775</v>
      </c>
    </row>
    <row r="71" spans="1:4" x14ac:dyDescent="0.25">
      <c r="A71" s="47" t="s">
        <v>564</v>
      </c>
      <c r="B71" s="86"/>
      <c r="C71" s="43">
        <v>600</v>
      </c>
      <c r="D71" s="44">
        <v>138775</v>
      </c>
    </row>
    <row r="72" spans="1:4" x14ac:dyDescent="0.25">
      <c r="A72" s="47" t="s">
        <v>590</v>
      </c>
      <c r="B72" s="88" t="s">
        <v>591</v>
      </c>
      <c r="C72" s="48"/>
      <c r="D72" s="48">
        <f>D73</f>
        <v>15420</v>
      </c>
    </row>
    <row r="73" spans="1:4" x14ac:dyDescent="0.25">
      <c r="A73" s="47" t="s">
        <v>564</v>
      </c>
      <c r="B73" s="88"/>
      <c r="C73" s="43">
        <v>600</v>
      </c>
      <c r="D73" s="43">
        <v>15420</v>
      </c>
    </row>
    <row r="74" spans="1:4" hidden="1" x14ac:dyDescent="0.25">
      <c r="A74" s="47" t="s">
        <v>520</v>
      </c>
      <c r="B74" s="88" t="s">
        <v>519</v>
      </c>
      <c r="C74" s="48"/>
      <c r="D74" s="43">
        <f>D75</f>
        <v>0</v>
      </c>
    </row>
    <row r="75" spans="1:4" hidden="1" x14ac:dyDescent="0.25">
      <c r="A75" s="47" t="s">
        <v>564</v>
      </c>
      <c r="B75" s="88"/>
      <c r="C75" s="48">
        <v>600</v>
      </c>
      <c r="D75" s="43"/>
    </row>
    <row r="76" spans="1:4" ht="20.25" customHeight="1" x14ac:dyDescent="0.25">
      <c r="A76" s="66" t="s">
        <v>340</v>
      </c>
      <c r="B76" s="89" t="s">
        <v>237</v>
      </c>
      <c r="C76" s="67"/>
      <c r="D76" s="75">
        <f>D77+D137+D157+D164</f>
        <v>109006882.45999999</v>
      </c>
    </row>
    <row r="77" spans="1:4" x14ac:dyDescent="0.25">
      <c r="A77" s="69" t="s">
        <v>341</v>
      </c>
      <c r="B77" s="85" t="s">
        <v>238</v>
      </c>
      <c r="C77" s="70"/>
      <c r="D77" s="70">
        <f>D78+D121+D124+D133+D130</f>
        <v>106590188</v>
      </c>
    </row>
    <row r="78" spans="1:4" ht="30" x14ac:dyDescent="0.25">
      <c r="A78" s="45" t="s">
        <v>490</v>
      </c>
      <c r="B78" s="86" t="s">
        <v>239</v>
      </c>
      <c r="C78" s="44"/>
      <c r="D78" s="44">
        <f>D84+D87+D90+D93+D96+D99+D102+D105+D108+D111+D114+D118+D79+D82</f>
        <v>64491201</v>
      </c>
    </row>
    <row r="79" spans="1:4" ht="30" x14ac:dyDescent="0.25">
      <c r="A79" s="47" t="s">
        <v>524</v>
      </c>
      <c r="B79" s="88" t="s">
        <v>554</v>
      </c>
      <c r="C79" s="43"/>
      <c r="D79" s="43">
        <f>D80+D81</f>
        <v>6550000</v>
      </c>
    </row>
    <row r="80" spans="1:4" x14ac:dyDescent="0.25">
      <c r="A80" s="47" t="s">
        <v>566</v>
      </c>
      <c r="B80" s="88"/>
      <c r="C80" s="43">
        <v>200</v>
      </c>
      <c r="D80" s="43">
        <v>160000</v>
      </c>
    </row>
    <row r="81" spans="1:4" x14ac:dyDescent="0.25">
      <c r="A81" s="47" t="s">
        <v>565</v>
      </c>
      <c r="B81" s="88"/>
      <c r="C81" s="43">
        <v>300</v>
      </c>
      <c r="D81" s="43">
        <v>6390000</v>
      </c>
    </row>
    <row r="82" spans="1:4" ht="30" x14ac:dyDescent="0.25">
      <c r="A82" s="47" t="s">
        <v>662</v>
      </c>
      <c r="B82" s="88" t="s">
        <v>663</v>
      </c>
      <c r="C82" s="43"/>
      <c r="D82" s="43">
        <f>D83</f>
        <v>3160000</v>
      </c>
    </row>
    <row r="83" spans="1:4" x14ac:dyDescent="0.25">
      <c r="A83" s="47" t="s">
        <v>565</v>
      </c>
      <c r="B83" s="88"/>
      <c r="C83" s="43">
        <v>300</v>
      </c>
      <c r="D83" s="43">
        <v>3160000</v>
      </c>
    </row>
    <row r="84" spans="1:4" ht="30" x14ac:dyDescent="0.25">
      <c r="A84" s="47" t="s">
        <v>581</v>
      </c>
      <c r="B84" s="88" t="s">
        <v>542</v>
      </c>
      <c r="C84" s="48"/>
      <c r="D84" s="43">
        <f>D85+D86</f>
        <v>93100</v>
      </c>
    </row>
    <row r="85" spans="1:4" x14ac:dyDescent="0.25">
      <c r="A85" s="47" t="s">
        <v>566</v>
      </c>
      <c r="B85" s="88"/>
      <c r="C85" s="48">
        <v>200</v>
      </c>
      <c r="D85" s="43">
        <v>1370</v>
      </c>
    </row>
    <row r="86" spans="1:4" x14ac:dyDescent="0.25">
      <c r="A86" s="47" t="s">
        <v>565</v>
      </c>
      <c r="B86" s="88"/>
      <c r="C86" s="48">
        <v>300</v>
      </c>
      <c r="D86" s="43">
        <v>91730</v>
      </c>
    </row>
    <row r="87" spans="1:4" ht="30" x14ac:dyDescent="0.25">
      <c r="A87" s="47" t="s">
        <v>301</v>
      </c>
      <c r="B87" s="88" t="s">
        <v>543</v>
      </c>
      <c r="C87" s="48"/>
      <c r="D87" s="43">
        <f>D88+D89</f>
        <v>2133301</v>
      </c>
    </row>
    <row r="88" spans="1:4" x14ac:dyDescent="0.25">
      <c r="A88" s="47" t="s">
        <v>566</v>
      </c>
      <c r="B88" s="88"/>
      <c r="C88" s="48">
        <v>200</v>
      </c>
      <c r="D88" s="43">
        <v>31526.77</v>
      </c>
    </row>
    <row r="89" spans="1:4" x14ac:dyDescent="0.25">
      <c r="A89" s="47" t="s">
        <v>565</v>
      </c>
      <c r="B89" s="88"/>
      <c r="C89" s="48">
        <v>300</v>
      </c>
      <c r="D89" s="43">
        <v>2101774.23</v>
      </c>
    </row>
    <row r="90" spans="1:4" ht="17.25" customHeight="1" x14ac:dyDescent="0.25">
      <c r="A90" s="47" t="s">
        <v>342</v>
      </c>
      <c r="B90" s="88" t="s">
        <v>544</v>
      </c>
      <c r="C90" s="48"/>
      <c r="D90" s="43">
        <f>D91+D92</f>
        <v>8704000</v>
      </c>
    </row>
    <row r="91" spans="1:4" x14ac:dyDescent="0.25">
      <c r="A91" s="47" t="s">
        <v>566</v>
      </c>
      <c r="B91" s="88"/>
      <c r="C91" s="48">
        <v>200</v>
      </c>
      <c r="D91" s="43">
        <v>142000</v>
      </c>
    </row>
    <row r="92" spans="1:4" x14ac:dyDescent="0.25">
      <c r="A92" s="47" t="s">
        <v>565</v>
      </c>
      <c r="B92" s="88"/>
      <c r="C92" s="48">
        <v>300</v>
      </c>
      <c r="D92" s="43">
        <f>9088000-526000</f>
        <v>8562000</v>
      </c>
    </row>
    <row r="93" spans="1:4" ht="45" x14ac:dyDescent="0.25">
      <c r="A93" s="47" t="s">
        <v>343</v>
      </c>
      <c r="B93" s="88" t="s">
        <v>545</v>
      </c>
      <c r="C93" s="48"/>
      <c r="D93" s="43">
        <f>D94+D95</f>
        <v>150000</v>
      </c>
    </row>
    <row r="94" spans="1:4" hidden="1" x14ac:dyDescent="0.25">
      <c r="A94" s="47" t="s">
        <v>566</v>
      </c>
      <c r="B94" s="88"/>
      <c r="C94" s="48">
        <v>200</v>
      </c>
      <c r="D94" s="43"/>
    </row>
    <row r="95" spans="1:4" x14ac:dyDescent="0.25">
      <c r="A95" s="47" t="s">
        <v>565</v>
      </c>
      <c r="B95" s="88"/>
      <c r="C95" s="48">
        <v>300</v>
      </c>
      <c r="D95" s="43">
        <f>149000+1000</f>
        <v>150000</v>
      </c>
    </row>
    <row r="96" spans="1:4" ht="45" x14ac:dyDescent="0.25">
      <c r="A96" s="47" t="s">
        <v>534</v>
      </c>
      <c r="B96" s="88" t="s">
        <v>546</v>
      </c>
      <c r="C96" s="48"/>
      <c r="D96" s="43">
        <f>D97+D98</f>
        <v>3759000</v>
      </c>
    </row>
    <row r="97" spans="1:4" x14ac:dyDescent="0.25">
      <c r="A97" s="47" t="s">
        <v>566</v>
      </c>
      <c r="B97" s="88"/>
      <c r="C97" s="48">
        <v>200</v>
      </c>
      <c r="D97" s="43">
        <v>19000</v>
      </c>
    </row>
    <row r="98" spans="1:4" x14ac:dyDescent="0.25">
      <c r="A98" s="47" t="s">
        <v>565</v>
      </c>
      <c r="B98" s="88"/>
      <c r="C98" s="48">
        <v>300</v>
      </c>
      <c r="D98" s="43">
        <v>3740000</v>
      </c>
    </row>
    <row r="99" spans="1:4" ht="30" customHeight="1" x14ac:dyDescent="0.25">
      <c r="A99" s="47" t="s">
        <v>535</v>
      </c>
      <c r="B99" s="88" t="s">
        <v>548</v>
      </c>
      <c r="C99" s="48"/>
      <c r="D99" s="43">
        <f>D100+D101</f>
        <v>480000</v>
      </c>
    </row>
    <row r="100" spans="1:4" x14ac:dyDescent="0.25">
      <c r="A100" s="47" t="s">
        <v>566</v>
      </c>
      <c r="B100" s="88"/>
      <c r="C100" s="48">
        <v>200</v>
      </c>
      <c r="D100" s="43">
        <v>6000</v>
      </c>
    </row>
    <row r="101" spans="1:4" x14ac:dyDescent="0.25">
      <c r="A101" s="47" t="s">
        <v>565</v>
      </c>
      <c r="B101" s="88"/>
      <c r="C101" s="48">
        <v>300</v>
      </c>
      <c r="D101" s="43">
        <f>460000+14000</f>
        <v>474000</v>
      </c>
    </row>
    <row r="102" spans="1:4" x14ac:dyDescent="0.25">
      <c r="A102" s="47" t="s">
        <v>344</v>
      </c>
      <c r="B102" s="88" t="s">
        <v>547</v>
      </c>
      <c r="C102" s="48"/>
      <c r="D102" s="43">
        <f>D103+D104</f>
        <v>3138000</v>
      </c>
    </row>
    <row r="103" spans="1:4" x14ac:dyDescent="0.25">
      <c r="A103" s="47" t="s">
        <v>566</v>
      </c>
      <c r="B103" s="88"/>
      <c r="C103" s="48">
        <v>200</v>
      </c>
      <c r="D103" s="43">
        <v>47000</v>
      </c>
    </row>
    <row r="104" spans="1:4" x14ac:dyDescent="0.25">
      <c r="A104" s="47" t="s">
        <v>565</v>
      </c>
      <c r="B104" s="88"/>
      <c r="C104" s="48">
        <v>300</v>
      </c>
      <c r="D104" s="43">
        <v>3091000</v>
      </c>
    </row>
    <row r="105" spans="1:4" ht="30" x14ac:dyDescent="0.25">
      <c r="A105" s="47" t="s">
        <v>582</v>
      </c>
      <c r="B105" s="88" t="s">
        <v>549</v>
      </c>
      <c r="C105" s="48"/>
      <c r="D105" s="43">
        <f>D106+D107</f>
        <v>6050000</v>
      </c>
    </row>
    <row r="106" spans="1:4" x14ac:dyDescent="0.25">
      <c r="A106" s="47" t="s">
        <v>566</v>
      </c>
      <c r="B106" s="88"/>
      <c r="C106" s="48">
        <v>200</v>
      </c>
      <c r="D106" s="43">
        <v>120000</v>
      </c>
    </row>
    <row r="107" spans="1:4" x14ac:dyDescent="0.25">
      <c r="A107" s="47" t="s">
        <v>565</v>
      </c>
      <c r="B107" s="88"/>
      <c r="C107" s="48">
        <v>300</v>
      </c>
      <c r="D107" s="43">
        <v>5930000</v>
      </c>
    </row>
    <row r="108" spans="1:4" ht="30" x14ac:dyDescent="0.25">
      <c r="A108" s="47" t="s">
        <v>583</v>
      </c>
      <c r="B108" s="88" t="s">
        <v>550</v>
      </c>
      <c r="C108" s="48"/>
      <c r="D108" s="43">
        <f>D109+D110</f>
        <v>15679000</v>
      </c>
    </row>
    <row r="109" spans="1:4" x14ac:dyDescent="0.25">
      <c r="A109" s="47" t="s">
        <v>566</v>
      </c>
      <c r="B109" s="88"/>
      <c r="C109" s="48">
        <v>200</v>
      </c>
      <c r="D109" s="43">
        <v>286000</v>
      </c>
    </row>
    <row r="110" spans="1:4" x14ac:dyDescent="0.25">
      <c r="A110" s="47" t="s">
        <v>565</v>
      </c>
      <c r="B110" s="88"/>
      <c r="C110" s="48">
        <v>300</v>
      </c>
      <c r="D110" s="43">
        <v>15393000</v>
      </c>
    </row>
    <row r="111" spans="1:4" x14ac:dyDescent="0.25">
      <c r="A111" s="47" t="s">
        <v>346</v>
      </c>
      <c r="B111" s="88" t="s">
        <v>551</v>
      </c>
      <c r="C111" s="43"/>
      <c r="D111" s="43">
        <f>D112+D113</f>
        <v>3200000</v>
      </c>
    </row>
    <row r="112" spans="1:4" x14ac:dyDescent="0.25">
      <c r="A112" s="47" t="s">
        <v>566</v>
      </c>
      <c r="B112" s="88"/>
      <c r="C112" s="43">
        <v>200</v>
      </c>
      <c r="D112" s="43">
        <v>52700</v>
      </c>
    </row>
    <row r="113" spans="1:4" x14ac:dyDescent="0.25">
      <c r="A113" s="47" t="s">
        <v>565</v>
      </c>
      <c r="B113" s="88"/>
      <c r="C113" s="43">
        <v>300</v>
      </c>
      <c r="D113" s="43">
        <v>3147300</v>
      </c>
    </row>
    <row r="114" spans="1:4" x14ac:dyDescent="0.25">
      <c r="A114" s="47" t="s">
        <v>240</v>
      </c>
      <c r="B114" s="88" t="s">
        <v>552</v>
      </c>
      <c r="C114" s="43"/>
      <c r="D114" s="43">
        <f>D115+D116+D117</f>
        <v>4939800</v>
      </c>
    </row>
    <row r="115" spans="1:4" ht="28.5" customHeight="1" x14ac:dyDescent="0.25">
      <c r="A115" s="47" t="s">
        <v>567</v>
      </c>
      <c r="B115" s="88"/>
      <c r="C115" s="43">
        <v>100</v>
      </c>
      <c r="D115" s="43">
        <v>4138560</v>
      </c>
    </row>
    <row r="116" spans="1:4" x14ac:dyDescent="0.25">
      <c r="A116" s="47" t="s">
        <v>566</v>
      </c>
      <c r="B116" s="88"/>
      <c r="C116" s="43">
        <v>200</v>
      </c>
      <c r="D116" s="43">
        <v>795242</v>
      </c>
    </row>
    <row r="117" spans="1:4" x14ac:dyDescent="0.25">
      <c r="A117" s="47" t="s">
        <v>568</v>
      </c>
      <c r="B117" s="88"/>
      <c r="C117" s="43">
        <v>800</v>
      </c>
      <c r="D117" s="43">
        <v>5998</v>
      </c>
    </row>
    <row r="118" spans="1:4" x14ac:dyDescent="0.25">
      <c r="A118" s="47" t="s">
        <v>347</v>
      </c>
      <c r="B118" s="88" t="s">
        <v>553</v>
      </c>
      <c r="C118" s="43"/>
      <c r="D118" s="43">
        <f>D119+D120</f>
        <v>6455000</v>
      </c>
    </row>
    <row r="119" spans="1:4" x14ac:dyDescent="0.25">
      <c r="A119" s="47" t="s">
        <v>566</v>
      </c>
      <c r="B119" s="88"/>
      <c r="C119" s="43">
        <v>200</v>
      </c>
      <c r="D119" s="43">
        <v>35000</v>
      </c>
    </row>
    <row r="120" spans="1:4" x14ac:dyDescent="0.25">
      <c r="A120" s="47" t="s">
        <v>565</v>
      </c>
      <c r="B120" s="88"/>
      <c r="C120" s="43">
        <v>300</v>
      </c>
      <c r="D120" s="43">
        <v>6420000</v>
      </c>
    </row>
    <row r="121" spans="1:4" x14ac:dyDescent="0.25">
      <c r="A121" s="45" t="s">
        <v>492</v>
      </c>
      <c r="B121" s="86" t="s">
        <v>491</v>
      </c>
      <c r="C121" s="43"/>
      <c r="D121" s="44">
        <f>D122</f>
        <v>37898535</v>
      </c>
    </row>
    <row r="122" spans="1:4" ht="45" x14ac:dyDescent="0.25">
      <c r="A122" s="47" t="s">
        <v>345</v>
      </c>
      <c r="B122" s="88" t="s">
        <v>536</v>
      </c>
      <c r="C122" s="43"/>
      <c r="D122" s="43">
        <f>D123</f>
        <v>37898535</v>
      </c>
    </row>
    <row r="123" spans="1:4" x14ac:dyDescent="0.25">
      <c r="A123" s="47" t="s">
        <v>564</v>
      </c>
      <c r="B123" s="88"/>
      <c r="C123" s="43">
        <v>600</v>
      </c>
      <c r="D123" s="43">
        <v>37898535</v>
      </c>
    </row>
    <row r="124" spans="1:4" ht="30" x14ac:dyDescent="0.25">
      <c r="A124" s="45" t="s">
        <v>494</v>
      </c>
      <c r="B124" s="86" t="s">
        <v>493</v>
      </c>
      <c r="C124" s="43"/>
      <c r="D124" s="44">
        <f>D125</f>
        <v>2045452</v>
      </c>
    </row>
    <row r="125" spans="1:4" x14ac:dyDescent="0.25">
      <c r="A125" s="47" t="s">
        <v>302</v>
      </c>
      <c r="B125" s="88" t="s">
        <v>541</v>
      </c>
      <c r="C125" s="43"/>
      <c r="D125" s="43">
        <f>D126+D127</f>
        <v>2045452</v>
      </c>
    </row>
    <row r="126" spans="1:4" x14ac:dyDescent="0.25">
      <c r="A126" s="47" t="s">
        <v>566</v>
      </c>
      <c r="B126" s="88"/>
      <c r="C126" s="43">
        <v>200</v>
      </c>
      <c r="D126" s="43">
        <v>57252</v>
      </c>
    </row>
    <row r="127" spans="1:4" ht="14.25" customHeight="1" x14ac:dyDescent="0.25">
      <c r="A127" s="47" t="s">
        <v>565</v>
      </c>
      <c r="B127" s="88"/>
      <c r="C127" s="43">
        <v>300</v>
      </c>
      <c r="D127" s="43">
        <v>1988200</v>
      </c>
    </row>
    <row r="128" spans="1:4" ht="30" hidden="1" x14ac:dyDescent="0.25">
      <c r="A128" s="45" t="s">
        <v>496</v>
      </c>
      <c r="B128" s="86" t="s">
        <v>495</v>
      </c>
      <c r="C128" s="43"/>
      <c r="D128" s="43"/>
    </row>
    <row r="129" spans="1:4" hidden="1" x14ac:dyDescent="0.25">
      <c r="A129" s="45" t="s">
        <v>498</v>
      </c>
      <c r="B129" s="86" t="s">
        <v>497</v>
      </c>
      <c r="C129" s="43"/>
      <c r="D129" s="43"/>
    </row>
    <row r="130" spans="1:4" x14ac:dyDescent="0.25">
      <c r="A130" s="45" t="s">
        <v>502</v>
      </c>
      <c r="B130" s="86" t="s">
        <v>499</v>
      </c>
      <c r="C130" s="43"/>
      <c r="D130" s="44">
        <f>D131</f>
        <v>80000</v>
      </c>
    </row>
    <row r="131" spans="1:4" x14ac:dyDescent="0.25">
      <c r="A131" s="47" t="s">
        <v>539</v>
      </c>
      <c r="B131" s="88" t="s">
        <v>540</v>
      </c>
      <c r="C131" s="43"/>
      <c r="D131" s="43">
        <f>D132</f>
        <v>80000</v>
      </c>
    </row>
    <row r="132" spans="1:4" x14ac:dyDescent="0.25">
      <c r="A132" s="47" t="s">
        <v>566</v>
      </c>
      <c r="B132" s="86"/>
      <c r="C132" s="43">
        <v>200</v>
      </c>
      <c r="D132" s="43">
        <v>80000</v>
      </c>
    </row>
    <row r="133" spans="1:4" x14ac:dyDescent="0.25">
      <c r="A133" s="45" t="s">
        <v>501</v>
      </c>
      <c r="B133" s="86" t="s">
        <v>500</v>
      </c>
      <c r="C133" s="43"/>
      <c r="D133" s="44">
        <f>D134</f>
        <v>2075000</v>
      </c>
    </row>
    <row r="134" spans="1:4" x14ac:dyDescent="0.25">
      <c r="A134" s="45" t="s">
        <v>537</v>
      </c>
      <c r="B134" s="86" t="s">
        <v>538</v>
      </c>
      <c r="C134" s="43"/>
      <c r="D134" s="44">
        <f>D135+D136</f>
        <v>2075000</v>
      </c>
    </row>
    <row r="135" spans="1:4" x14ac:dyDescent="0.25">
      <c r="A135" s="47" t="s">
        <v>566</v>
      </c>
      <c r="B135" s="86"/>
      <c r="C135" s="43">
        <v>200</v>
      </c>
      <c r="D135" s="43">
        <v>31000</v>
      </c>
    </row>
    <row r="136" spans="1:4" x14ac:dyDescent="0.25">
      <c r="A136" s="47" t="s">
        <v>565</v>
      </c>
      <c r="B136" s="86"/>
      <c r="C136" s="43">
        <v>300</v>
      </c>
      <c r="D136" s="43">
        <v>2044000</v>
      </c>
    </row>
    <row r="137" spans="1:4" x14ac:dyDescent="0.25">
      <c r="A137" s="69" t="s">
        <v>348</v>
      </c>
      <c r="B137" s="85" t="s">
        <v>241</v>
      </c>
      <c r="C137" s="70"/>
      <c r="D137" s="70">
        <f>D138+D144</f>
        <v>2356694.46</v>
      </c>
    </row>
    <row r="138" spans="1:4" ht="0.75" customHeight="1" x14ac:dyDescent="0.25">
      <c r="A138" s="45" t="s">
        <v>525</v>
      </c>
      <c r="B138" s="86"/>
      <c r="C138" s="48"/>
      <c r="D138" s="44">
        <f>D139+D141</f>
        <v>0</v>
      </c>
    </row>
    <row r="139" spans="1:4" hidden="1" x14ac:dyDescent="0.25">
      <c r="A139" s="47"/>
      <c r="B139" s="88"/>
      <c r="C139" s="48"/>
      <c r="D139" s="48">
        <f>D140</f>
        <v>0</v>
      </c>
    </row>
    <row r="140" spans="1:4" hidden="1" x14ac:dyDescent="0.25">
      <c r="A140" s="47"/>
      <c r="B140" s="88"/>
      <c r="C140" s="43"/>
      <c r="D140" s="43"/>
    </row>
    <row r="141" spans="1:4" hidden="1" x14ac:dyDescent="0.25">
      <c r="A141" s="47"/>
      <c r="B141" s="88"/>
      <c r="C141" s="48"/>
      <c r="D141" s="50">
        <f>D142+D143</f>
        <v>0</v>
      </c>
    </row>
    <row r="142" spans="1:4" ht="14.25" hidden="1" customHeight="1" x14ac:dyDescent="0.25">
      <c r="A142" s="47"/>
      <c r="B142" s="88"/>
      <c r="C142" s="48"/>
      <c r="D142" s="50"/>
    </row>
    <row r="143" spans="1:4" hidden="1" x14ac:dyDescent="0.25">
      <c r="A143" s="47" t="s">
        <v>564</v>
      </c>
      <c r="B143" s="88"/>
      <c r="C143" s="48">
        <v>600</v>
      </c>
      <c r="D143" s="51"/>
    </row>
    <row r="144" spans="1:4" x14ac:dyDescent="0.25">
      <c r="A144" s="45" t="s">
        <v>526</v>
      </c>
      <c r="B144" s="86" t="s">
        <v>242</v>
      </c>
      <c r="C144" s="48"/>
      <c r="D144" s="44">
        <f>D147+D149+D152+D155+D145</f>
        <v>2356694.46</v>
      </c>
    </row>
    <row r="145" spans="1:4" ht="31.5" x14ac:dyDescent="0.25">
      <c r="A145" s="80" t="s">
        <v>688</v>
      </c>
      <c r="B145" s="86" t="s">
        <v>689</v>
      </c>
      <c r="C145" s="48"/>
      <c r="D145" s="44">
        <f>D146</f>
        <v>550000</v>
      </c>
    </row>
    <row r="146" spans="1:4" x14ac:dyDescent="0.25">
      <c r="A146" s="47" t="s">
        <v>565</v>
      </c>
      <c r="B146" s="86"/>
      <c r="C146" s="48">
        <v>300</v>
      </c>
      <c r="D146" s="44">
        <v>550000</v>
      </c>
    </row>
    <row r="147" spans="1:4" ht="30" x14ac:dyDescent="0.25">
      <c r="A147" s="47" t="s">
        <v>592</v>
      </c>
      <c r="B147" s="88" t="s">
        <v>593</v>
      </c>
      <c r="C147" s="48"/>
      <c r="D147" s="48">
        <f>D148</f>
        <v>12769.46</v>
      </c>
    </row>
    <row r="148" spans="1:4" x14ac:dyDescent="0.25">
      <c r="A148" s="47" t="s">
        <v>564</v>
      </c>
      <c r="B148" s="88"/>
      <c r="C148" s="43">
        <v>600</v>
      </c>
      <c r="D148" s="43">
        <v>12769.46</v>
      </c>
    </row>
    <row r="149" spans="1:4" ht="30" x14ac:dyDescent="0.25">
      <c r="A149" s="47" t="s">
        <v>303</v>
      </c>
      <c r="B149" s="88" t="s">
        <v>243</v>
      </c>
      <c r="C149" s="48"/>
      <c r="D149" s="43">
        <f>D150+D151</f>
        <v>114925</v>
      </c>
    </row>
    <row r="150" spans="1:4" ht="1.5" hidden="1" customHeight="1" x14ac:dyDescent="0.25">
      <c r="A150" s="47"/>
      <c r="B150" s="88"/>
      <c r="C150" s="48"/>
      <c r="D150" s="43"/>
    </row>
    <row r="151" spans="1:4" x14ac:dyDescent="0.25">
      <c r="A151" s="47" t="s">
        <v>564</v>
      </c>
      <c r="B151" s="88"/>
      <c r="C151" s="48">
        <v>600</v>
      </c>
      <c r="D151" s="43">
        <v>114925</v>
      </c>
    </row>
    <row r="152" spans="1:4" ht="40.5" customHeight="1" x14ac:dyDescent="0.25">
      <c r="A152" s="47" t="s">
        <v>584</v>
      </c>
      <c r="B152" s="88" t="s">
        <v>244</v>
      </c>
      <c r="C152" s="48"/>
      <c r="D152" s="43">
        <f>D153+D154</f>
        <v>1643000</v>
      </c>
    </row>
    <row r="153" spans="1:4" ht="15" customHeight="1" x14ac:dyDescent="0.25">
      <c r="A153" s="47" t="s">
        <v>565</v>
      </c>
      <c r="B153" s="88"/>
      <c r="C153" s="48">
        <v>300</v>
      </c>
      <c r="D153" s="43">
        <f>1178200+2600</f>
        <v>1180800</v>
      </c>
    </row>
    <row r="154" spans="1:4" ht="15" customHeight="1" x14ac:dyDescent="0.25">
      <c r="A154" s="47" t="s">
        <v>564</v>
      </c>
      <c r="B154" s="88"/>
      <c r="C154" s="48">
        <v>600</v>
      </c>
      <c r="D154" s="43">
        <f>464800-2600</f>
        <v>462200</v>
      </c>
    </row>
    <row r="155" spans="1:4" x14ac:dyDescent="0.25">
      <c r="A155" s="47" t="s">
        <v>349</v>
      </c>
      <c r="B155" s="88" t="s">
        <v>245</v>
      </c>
      <c r="C155" s="48"/>
      <c r="D155" s="43">
        <f>D156</f>
        <v>36000</v>
      </c>
    </row>
    <row r="156" spans="1:4" x14ac:dyDescent="0.25">
      <c r="A156" s="47" t="s">
        <v>565</v>
      </c>
      <c r="B156" s="88"/>
      <c r="C156" s="48">
        <v>300</v>
      </c>
      <c r="D156" s="43">
        <v>36000</v>
      </c>
    </row>
    <row r="157" spans="1:4" ht="28.5" customHeight="1" x14ac:dyDescent="0.25">
      <c r="A157" s="69" t="s">
        <v>350</v>
      </c>
      <c r="B157" s="85" t="s">
        <v>403</v>
      </c>
      <c r="C157" s="71"/>
      <c r="D157" s="70">
        <f>D158+D161</f>
        <v>55000</v>
      </c>
    </row>
    <row r="158" spans="1:4" x14ac:dyDescent="0.25">
      <c r="A158" s="45" t="s">
        <v>513</v>
      </c>
      <c r="B158" s="86" t="s">
        <v>514</v>
      </c>
      <c r="C158" s="43"/>
      <c r="D158" s="44">
        <f>D159</f>
        <v>5000</v>
      </c>
    </row>
    <row r="159" spans="1:4" x14ac:dyDescent="0.25">
      <c r="A159" s="47" t="s">
        <v>351</v>
      </c>
      <c r="B159" s="88" t="s">
        <v>515</v>
      </c>
      <c r="C159" s="43"/>
      <c r="D159" s="43">
        <f>D160</f>
        <v>5000</v>
      </c>
    </row>
    <row r="160" spans="1:4" x14ac:dyDescent="0.25">
      <c r="A160" s="47" t="s">
        <v>566</v>
      </c>
      <c r="B160" s="88"/>
      <c r="C160" s="43">
        <v>200</v>
      </c>
      <c r="D160" s="43">
        <v>5000</v>
      </c>
    </row>
    <row r="161" spans="1:4" ht="30" x14ac:dyDescent="0.25">
      <c r="A161" s="45" t="s">
        <v>518</v>
      </c>
      <c r="B161" s="86" t="s">
        <v>517</v>
      </c>
      <c r="C161" s="43"/>
      <c r="D161" s="44">
        <f>D162</f>
        <v>50000</v>
      </c>
    </row>
    <row r="162" spans="1:4" x14ac:dyDescent="0.25">
      <c r="A162" s="47" t="s">
        <v>351</v>
      </c>
      <c r="B162" s="88" t="s">
        <v>516</v>
      </c>
      <c r="C162" s="43"/>
      <c r="D162" s="43">
        <f>D163</f>
        <v>50000</v>
      </c>
    </row>
    <row r="163" spans="1:4" x14ac:dyDescent="0.25">
      <c r="A163" s="47" t="s">
        <v>564</v>
      </c>
      <c r="B163" s="88"/>
      <c r="C163" s="43">
        <v>600</v>
      </c>
      <c r="D163" s="43">
        <v>50000</v>
      </c>
    </row>
    <row r="164" spans="1:4" ht="30" x14ac:dyDescent="0.25">
      <c r="A164" s="69" t="s">
        <v>610</v>
      </c>
      <c r="B164" s="85" t="s">
        <v>607</v>
      </c>
      <c r="C164" s="70"/>
      <c r="D164" s="70">
        <f>D165</f>
        <v>5000</v>
      </c>
    </row>
    <row r="165" spans="1:4" x14ac:dyDescent="0.25">
      <c r="A165" s="45" t="s">
        <v>611</v>
      </c>
      <c r="B165" s="86" t="s">
        <v>608</v>
      </c>
      <c r="C165" s="44"/>
      <c r="D165" s="44">
        <f>D166</f>
        <v>5000</v>
      </c>
    </row>
    <row r="166" spans="1:4" x14ac:dyDescent="0.25">
      <c r="A166" s="47" t="s">
        <v>612</v>
      </c>
      <c r="B166" s="88" t="s">
        <v>609</v>
      </c>
      <c r="C166" s="43"/>
      <c r="D166" s="43">
        <f>D167</f>
        <v>5000</v>
      </c>
    </row>
    <row r="167" spans="1:4" x14ac:dyDescent="0.25">
      <c r="A167" s="47" t="s">
        <v>566</v>
      </c>
      <c r="B167" s="88"/>
      <c r="C167" s="43">
        <v>200</v>
      </c>
      <c r="D167" s="43">
        <v>5000</v>
      </c>
    </row>
    <row r="168" spans="1:4" x14ac:dyDescent="0.25">
      <c r="A168" s="66" t="s">
        <v>655</v>
      </c>
      <c r="B168" s="89" t="s">
        <v>654</v>
      </c>
      <c r="C168" s="68"/>
      <c r="D168" s="68">
        <f>D169</f>
        <v>13000</v>
      </c>
    </row>
    <row r="169" spans="1:4" x14ac:dyDescent="0.25">
      <c r="A169" s="69" t="s">
        <v>656</v>
      </c>
      <c r="B169" s="85" t="s">
        <v>661</v>
      </c>
      <c r="C169" s="70"/>
      <c r="D169" s="70">
        <f>D170</f>
        <v>13000</v>
      </c>
    </row>
    <row r="170" spans="1:4" x14ac:dyDescent="0.25">
      <c r="A170" s="45" t="s">
        <v>657</v>
      </c>
      <c r="B170" s="86" t="s">
        <v>658</v>
      </c>
      <c r="C170" s="44"/>
      <c r="D170" s="44">
        <f>D171</f>
        <v>13000</v>
      </c>
    </row>
    <row r="171" spans="1:4" x14ac:dyDescent="0.25">
      <c r="A171" s="47" t="s">
        <v>660</v>
      </c>
      <c r="B171" s="88" t="s">
        <v>659</v>
      </c>
      <c r="C171" s="43"/>
      <c r="D171" s="43">
        <f>D172</f>
        <v>13000</v>
      </c>
    </row>
    <row r="172" spans="1:4" x14ac:dyDescent="0.25">
      <c r="A172" s="47" t="s">
        <v>564</v>
      </c>
      <c r="B172" s="88"/>
      <c r="C172" s="43">
        <v>600</v>
      </c>
      <c r="D172" s="43">
        <v>13000</v>
      </c>
    </row>
    <row r="173" spans="1:4" ht="29.25" x14ac:dyDescent="0.25">
      <c r="A173" s="76" t="s">
        <v>382</v>
      </c>
      <c r="B173" s="89" t="s">
        <v>246</v>
      </c>
      <c r="C173" s="67"/>
      <c r="D173" s="68">
        <f>D174</f>
        <v>298000</v>
      </c>
    </row>
    <row r="174" spans="1:4" ht="30" x14ac:dyDescent="0.25">
      <c r="A174" s="72" t="s">
        <v>602</v>
      </c>
      <c r="B174" s="85" t="s">
        <v>247</v>
      </c>
      <c r="C174" s="71"/>
      <c r="D174" s="70">
        <f>D175</f>
        <v>298000</v>
      </c>
    </row>
    <row r="175" spans="1:4" x14ac:dyDescent="0.25">
      <c r="A175" s="52" t="s">
        <v>428</v>
      </c>
      <c r="B175" s="86" t="s">
        <v>248</v>
      </c>
      <c r="C175" s="43"/>
      <c r="D175" s="44">
        <f>D176</f>
        <v>298000</v>
      </c>
    </row>
    <row r="176" spans="1:4" x14ac:dyDescent="0.25">
      <c r="A176" s="53" t="s">
        <v>381</v>
      </c>
      <c r="B176" s="88" t="s">
        <v>429</v>
      </c>
      <c r="C176" s="43"/>
      <c r="D176" s="43">
        <f>D177</f>
        <v>298000</v>
      </c>
    </row>
    <row r="177" spans="1:4" x14ac:dyDescent="0.25">
      <c r="A177" s="47" t="s">
        <v>566</v>
      </c>
      <c r="B177" s="88"/>
      <c r="C177" s="43">
        <v>200</v>
      </c>
      <c r="D177" s="43">
        <v>298000</v>
      </c>
    </row>
    <row r="178" spans="1:4" ht="29.25" x14ac:dyDescent="0.25">
      <c r="A178" s="66" t="s">
        <v>352</v>
      </c>
      <c r="B178" s="89" t="s">
        <v>249</v>
      </c>
      <c r="C178" s="67"/>
      <c r="D178" s="68">
        <f>D179+D183+D189</f>
        <v>201587</v>
      </c>
    </row>
    <row r="179" spans="1:4" ht="30" x14ac:dyDescent="0.25">
      <c r="A179" s="69" t="s">
        <v>353</v>
      </c>
      <c r="B179" s="85" t="s">
        <v>250</v>
      </c>
      <c r="C179" s="71"/>
      <c r="D179" s="70">
        <f>D180</f>
        <v>15000</v>
      </c>
    </row>
    <row r="180" spans="1:4" ht="30" x14ac:dyDescent="0.25">
      <c r="A180" s="45" t="s">
        <v>430</v>
      </c>
      <c r="B180" s="86" t="s">
        <v>251</v>
      </c>
      <c r="C180" s="43"/>
      <c r="D180" s="44">
        <f>D181</f>
        <v>15000</v>
      </c>
    </row>
    <row r="181" spans="1:4" ht="22.5" customHeight="1" x14ac:dyDescent="0.25">
      <c r="A181" s="47" t="s">
        <v>354</v>
      </c>
      <c r="B181" s="88" t="s">
        <v>604</v>
      </c>
      <c r="C181" s="43"/>
      <c r="D181" s="43">
        <f>D182</f>
        <v>15000</v>
      </c>
    </row>
    <row r="182" spans="1:4" ht="15" customHeight="1" x14ac:dyDescent="0.25">
      <c r="A182" s="47" t="s">
        <v>566</v>
      </c>
      <c r="B182" s="88"/>
      <c r="C182" s="43">
        <v>200</v>
      </c>
      <c r="D182" s="43">
        <v>15000</v>
      </c>
    </row>
    <row r="183" spans="1:4" ht="27.75" customHeight="1" x14ac:dyDescent="0.25">
      <c r="A183" s="69" t="s">
        <v>10</v>
      </c>
      <c r="B183" s="85" t="s">
        <v>252</v>
      </c>
      <c r="C183" s="71"/>
      <c r="D183" s="70">
        <f>D185+D187</f>
        <v>67025</v>
      </c>
    </row>
    <row r="184" spans="1:4" ht="30" customHeight="1" x14ac:dyDescent="0.25">
      <c r="A184" s="45" t="s">
        <v>468</v>
      </c>
      <c r="B184" s="90" t="s">
        <v>253</v>
      </c>
      <c r="C184" s="48"/>
      <c r="D184" s="44">
        <f>D185+D187</f>
        <v>67025</v>
      </c>
    </row>
    <row r="185" spans="1:4" ht="32.25" customHeight="1" x14ac:dyDescent="0.25">
      <c r="A185" s="47" t="s">
        <v>594</v>
      </c>
      <c r="B185" s="91" t="s">
        <v>595</v>
      </c>
      <c r="C185" s="48"/>
      <c r="D185" s="48">
        <f>D186</f>
        <v>6703</v>
      </c>
    </row>
    <row r="186" spans="1:4" ht="15.75" customHeight="1" x14ac:dyDescent="0.25">
      <c r="A186" s="47" t="s">
        <v>564</v>
      </c>
      <c r="B186" s="91"/>
      <c r="C186" s="48">
        <v>600</v>
      </c>
      <c r="D186" s="43">
        <f>9286-2583</f>
        <v>6703</v>
      </c>
    </row>
    <row r="187" spans="1:4" ht="32.25" customHeight="1" x14ac:dyDescent="0.25">
      <c r="A187" s="54" t="s">
        <v>470</v>
      </c>
      <c r="B187" s="91" t="s">
        <v>469</v>
      </c>
      <c r="C187" s="48"/>
      <c r="D187" s="43">
        <f>D188</f>
        <v>60322</v>
      </c>
    </row>
    <row r="188" spans="1:4" ht="19.5" customHeight="1" x14ac:dyDescent="0.25">
      <c r="A188" s="47" t="s">
        <v>564</v>
      </c>
      <c r="B188" s="91"/>
      <c r="C188" s="48">
        <v>600</v>
      </c>
      <c r="D188" s="43">
        <f>83574-23252</f>
        <v>60322</v>
      </c>
    </row>
    <row r="189" spans="1:4" ht="27.95" customHeight="1" x14ac:dyDescent="0.25">
      <c r="A189" s="69" t="s">
        <v>616</v>
      </c>
      <c r="B189" s="92" t="s">
        <v>613</v>
      </c>
      <c r="C189" s="70"/>
      <c r="D189" s="70">
        <f>D190</f>
        <v>119562</v>
      </c>
    </row>
    <row r="190" spans="1:4" ht="27.95" customHeight="1" x14ac:dyDescent="0.25">
      <c r="A190" s="45" t="s">
        <v>617</v>
      </c>
      <c r="B190" s="90" t="s">
        <v>614</v>
      </c>
      <c r="C190" s="49"/>
      <c r="D190" s="44">
        <f>D191</f>
        <v>119562</v>
      </c>
    </row>
    <row r="191" spans="1:4" ht="24" customHeight="1" x14ac:dyDescent="0.25">
      <c r="A191" s="47" t="s">
        <v>618</v>
      </c>
      <c r="B191" s="91" t="s">
        <v>615</v>
      </c>
      <c r="C191" s="48"/>
      <c r="D191" s="43">
        <f>D192</f>
        <v>119562</v>
      </c>
    </row>
    <row r="192" spans="1:4" ht="19.5" customHeight="1" x14ac:dyDescent="0.25">
      <c r="A192" s="47" t="s">
        <v>566</v>
      </c>
      <c r="B192" s="91"/>
      <c r="C192" s="48">
        <v>200</v>
      </c>
      <c r="D192" s="43">
        <v>119562</v>
      </c>
    </row>
    <row r="193" spans="1:4" ht="43.5" x14ac:dyDescent="0.25">
      <c r="A193" s="66" t="s">
        <v>355</v>
      </c>
      <c r="B193" s="89" t="s">
        <v>254</v>
      </c>
      <c r="C193" s="67"/>
      <c r="D193" s="68">
        <f>D194+D198</f>
        <v>1147000</v>
      </c>
    </row>
    <row r="194" spans="1:4" ht="30" x14ac:dyDescent="0.25">
      <c r="A194" s="69" t="s">
        <v>356</v>
      </c>
      <c r="B194" s="85" t="s">
        <v>255</v>
      </c>
      <c r="C194" s="71"/>
      <c r="D194" s="70">
        <f>D195</f>
        <v>30000</v>
      </c>
    </row>
    <row r="195" spans="1:4" ht="45" x14ac:dyDescent="0.25">
      <c r="A195" s="45" t="s">
        <v>585</v>
      </c>
      <c r="B195" s="86" t="s">
        <v>420</v>
      </c>
      <c r="C195" s="43"/>
      <c r="D195" s="44">
        <f>D196</f>
        <v>30000</v>
      </c>
    </row>
    <row r="196" spans="1:4" ht="27.75" customHeight="1" x14ac:dyDescent="0.25">
      <c r="A196" s="47" t="s">
        <v>357</v>
      </c>
      <c r="B196" s="88" t="s">
        <v>472</v>
      </c>
      <c r="C196" s="43"/>
      <c r="D196" s="43">
        <f>D197</f>
        <v>30000</v>
      </c>
    </row>
    <row r="197" spans="1:4" ht="15.75" customHeight="1" x14ac:dyDescent="0.25">
      <c r="A197" s="47" t="s">
        <v>566</v>
      </c>
      <c r="B197" s="88"/>
      <c r="C197" s="43">
        <v>200</v>
      </c>
      <c r="D197" s="43">
        <v>30000</v>
      </c>
    </row>
    <row r="198" spans="1:4" ht="24.75" customHeight="1" x14ac:dyDescent="0.25">
      <c r="A198" s="69" t="s">
        <v>358</v>
      </c>
      <c r="B198" s="85" t="s">
        <v>256</v>
      </c>
      <c r="C198" s="71"/>
      <c r="D198" s="70">
        <f>D199</f>
        <v>1117000</v>
      </c>
    </row>
    <row r="199" spans="1:4" ht="32.25" customHeight="1" x14ac:dyDescent="0.25">
      <c r="A199" s="45" t="s">
        <v>432</v>
      </c>
      <c r="B199" s="86" t="s">
        <v>431</v>
      </c>
      <c r="C199" s="43"/>
      <c r="D199" s="44">
        <f>D200</f>
        <v>1117000</v>
      </c>
    </row>
    <row r="200" spans="1:4" x14ac:dyDescent="0.25">
      <c r="A200" s="47" t="s">
        <v>359</v>
      </c>
      <c r="B200" s="88" t="s">
        <v>471</v>
      </c>
      <c r="C200" s="43"/>
      <c r="D200" s="43">
        <f>D201+D202</f>
        <v>1117000</v>
      </c>
    </row>
    <row r="201" spans="1:4" ht="45" x14ac:dyDescent="0.25">
      <c r="A201" s="47" t="s">
        <v>567</v>
      </c>
      <c r="B201" s="88"/>
      <c r="C201" s="43">
        <v>100</v>
      </c>
      <c r="D201" s="43">
        <v>1006400</v>
      </c>
    </row>
    <row r="202" spans="1:4" x14ac:dyDescent="0.25">
      <c r="A202" s="47" t="s">
        <v>566</v>
      </c>
      <c r="B202" s="88"/>
      <c r="C202" s="43">
        <v>200</v>
      </c>
      <c r="D202" s="43">
        <v>110600</v>
      </c>
    </row>
    <row r="203" spans="1:4" x14ac:dyDescent="0.25">
      <c r="A203" s="66" t="s">
        <v>360</v>
      </c>
      <c r="B203" s="89" t="s">
        <v>257</v>
      </c>
      <c r="C203" s="67"/>
      <c r="D203" s="68">
        <f>D204+D251</f>
        <v>25444369</v>
      </c>
    </row>
    <row r="204" spans="1:4" ht="30" x14ac:dyDescent="0.25">
      <c r="A204" s="69" t="s">
        <v>361</v>
      </c>
      <c r="B204" s="85" t="s">
        <v>258</v>
      </c>
      <c r="C204" s="71"/>
      <c r="D204" s="70">
        <f>D205+D214+D219+D240+D243+D248</f>
        <v>25144369</v>
      </c>
    </row>
    <row r="205" spans="1:4" x14ac:dyDescent="0.25">
      <c r="A205" s="45" t="s">
        <v>263</v>
      </c>
      <c r="B205" s="86" t="s">
        <v>259</v>
      </c>
      <c r="C205" s="43"/>
      <c r="D205" s="44">
        <f>D208+D206+D210+D212</f>
        <v>3884525</v>
      </c>
    </row>
    <row r="206" spans="1:4" x14ac:dyDescent="0.25">
      <c r="A206" s="47" t="s">
        <v>667</v>
      </c>
      <c r="B206" s="86" t="s">
        <v>666</v>
      </c>
      <c r="C206" s="43"/>
      <c r="D206" s="44">
        <f>D207</f>
        <v>3479159.3</v>
      </c>
    </row>
    <row r="207" spans="1:4" x14ac:dyDescent="0.25">
      <c r="A207" s="47" t="s">
        <v>564</v>
      </c>
      <c r="B207" s="86"/>
      <c r="C207" s="43">
        <v>600</v>
      </c>
      <c r="D207" s="44">
        <v>3479159.3</v>
      </c>
    </row>
    <row r="208" spans="1:4" x14ac:dyDescent="0.25">
      <c r="A208" s="47" t="s">
        <v>362</v>
      </c>
      <c r="B208" s="88" t="s">
        <v>503</v>
      </c>
      <c r="C208" s="43"/>
      <c r="D208" s="43">
        <f>D209</f>
        <v>398540.7</v>
      </c>
    </row>
    <row r="209" spans="1:4" x14ac:dyDescent="0.25">
      <c r="A209" s="47" t="s">
        <v>564</v>
      </c>
      <c r="B209" s="88"/>
      <c r="C209" s="43">
        <v>600</v>
      </c>
      <c r="D209" s="43">
        <v>398540.7</v>
      </c>
    </row>
    <row r="210" spans="1:4" ht="31.5" x14ac:dyDescent="0.25">
      <c r="A210" s="80" t="s">
        <v>691</v>
      </c>
      <c r="B210" s="88" t="s">
        <v>690</v>
      </c>
      <c r="C210" s="43"/>
      <c r="D210" s="43">
        <f>D211</f>
        <v>4781</v>
      </c>
    </row>
    <row r="211" spans="1:4" x14ac:dyDescent="0.25">
      <c r="A211" s="47" t="s">
        <v>564</v>
      </c>
      <c r="B211" s="88"/>
      <c r="C211" s="43">
        <v>600</v>
      </c>
      <c r="D211" s="43">
        <v>4781</v>
      </c>
    </row>
    <row r="212" spans="1:4" ht="31.5" x14ac:dyDescent="0.25">
      <c r="A212" s="80" t="s">
        <v>692</v>
      </c>
      <c r="B212" s="88" t="s">
        <v>693</v>
      </c>
      <c r="C212" s="43"/>
      <c r="D212" s="43">
        <f>D213</f>
        <v>2044</v>
      </c>
    </row>
    <row r="213" spans="1:4" x14ac:dyDescent="0.25">
      <c r="A213" s="47" t="s">
        <v>564</v>
      </c>
      <c r="B213" s="88"/>
      <c r="C213" s="43">
        <v>600</v>
      </c>
      <c r="D213" s="43">
        <v>2044</v>
      </c>
    </row>
    <row r="214" spans="1:4" x14ac:dyDescent="0.25">
      <c r="A214" s="45" t="s">
        <v>264</v>
      </c>
      <c r="B214" s="86" t="s">
        <v>260</v>
      </c>
      <c r="C214" s="43"/>
      <c r="D214" s="44">
        <f>D217+D215</f>
        <v>6925970</v>
      </c>
    </row>
    <row r="215" spans="1:4" x14ac:dyDescent="0.25">
      <c r="A215" s="47" t="s">
        <v>667</v>
      </c>
      <c r="B215" s="86" t="s">
        <v>668</v>
      </c>
      <c r="C215" s="43"/>
      <c r="D215" s="44">
        <f>D216</f>
        <v>6113689.1200000001</v>
      </c>
    </row>
    <row r="216" spans="1:4" x14ac:dyDescent="0.25">
      <c r="A216" s="47" t="s">
        <v>564</v>
      </c>
      <c r="B216" s="86"/>
      <c r="C216" s="43">
        <v>600</v>
      </c>
      <c r="D216" s="44">
        <v>6113689.1200000001</v>
      </c>
    </row>
    <row r="217" spans="1:4" x14ac:dyDescent="0.25">
      <c r="A217" s="47" t="s">
        <v>304</v>
      </c>
      <c r="B217" s="88" t="s">
        <v>436</v>
      </c>
      <c r="C217" s="43"/>
      <c r="D217" s="43">
        <f>D218</f>
        <v>812280.88</v>
      </c>
    </row>
    <row r="218" spans="1:4" x14ac:dyDescent="0.25">
      <c r="A218" s="47" t="s">
        <v>564</v>
      </c>
      <c r="B218" s="88"/>
      <c r="C218" s="43">
        <v>600</v>
      </c>
      <c r="D218" s="43">
        <v>812280.88</v>
      </c>
    </row>
    <row r="219" spans="1:4" x14ac:dyDescent="0.25">
      <c r="A219" s="45" t="s">
        <v>434</v>
      </c>
      <c r="B219" s="86" t="s">
        <v>261</v>
      </c>
      <c r="C219" s="48"/>
      <c r="D219" s="44">
        <f>D230+D232+D238+D236+D222+D224+D226+D228+D234+D220</f>
        <v>9806997</v>
      </c>
    </row>
    <row r="220" spans="1:4" x14ac:dyDescent="0.25">
      <c r="A220" s="47" t="s">
        <v>667</v>
      </c>
      <c r="B220" s="86" t="s">
        <v>716</v>
      </c>
      <c r="C220" s="48"/>
      <c r="D220" s="44">
        <f>D221</f>
        <v>403929</v>
      </c>
    </row>
    <row r="221" spans="1:4" x14ac:dyDescent="0.25">
      <c r="A221" s="47" t="s">
        <v>564</v>
      </c>
      <c r="B221" s="86"/>
      <c r="C221" s="48">
        <v>600</v>
      </c>
      <c r="D221" s="44">
        <v>403929</v>
      </c>
    </row>
    <row r="222" spans="1:4" ht="30.6" customHeight="1" x14ac:dyDescent="0.25">
      <c r="A222" s="47" t="s">
        <v>622</v>
      </c>
      <c r="B222" s="88" t="s">
        <v>619</v>
      </c>
      <c r="C222" s="48"/>
      <c r="D222" s="43">
        <f>D223</f>
        <v>1447600</v>
      </c>
    </row>
    <row r="223" spans="1:4" x14ac:dyDescent="0.25">
      <c r="A223" s="47" t="s">
        <v>564</v>
      </c>
      <c r="B223" s="86"/>
      <c r="C223" s="48">
        <v>600</v>
      </c>
      <c r="D223" s="43">
        <v>1447600</v>
      </c>
    </row>
    <row r="224" spans="1:4" ht="30" x14ac:dyDescent="0.25">
      <c r="A224" s="47" t="s">
        <v>623</v>
      </c>
      <c r="B224" s="88" t="s">
        <v>620</v>
      </c>
      <c r="C224" s="48"/>
      <c r="D224" s="43">
        <f>D225</f>
        <v>549300</v>
      </c>
    </row>
    <row r="225" spans="1:4" x14ac:dyDescent="0.25">
      <c r="A225" s="47" t="s">
        <v>564</v>
      </c>
      <c r="B225" s="86"/>
      <c r="C225" s="48">
        <v>600</v>
      </c>
      <c r="D225" s="43">
        <v>549300</v>
      </c>
    </row>
    <row r="226" spans="1:4" ht="30" x14ac:dyDescent="0.25">
      <c r="A226" s="47" t="s">
        <v>624</v>
      </c>
      <c r="B226" s="88" t="s">
        <v>621</v>
      </c>
      <c r="C226" s="48"/>
      <c r="D226" s="43">
        <f>D227</f>
        <v>650500</v>
      </c>
    </row>
    <row r="227" spans="1:4" x14ac:dyDescent="0.25">
      <c r="A227" s="47" t="s">
        <v>564</v>
      </c>
      <c r="B227" s="86"/>
      <c r="C227" s="48">
        <v>600</v>
      </c>
      <c r="D227" s="43">
        <v>650500</v>
      </c>
    </row>
    <row r="228" spans="1:4" ht="31.5" x14ac:dyDescent="0.25">
      <c r="A228" s="80" t="s">
        <v>694</v>
      </c>
      <c r="B228" s="86" t="s">
        <v>695</v>
      </c>
      <c r="C228" s="48"/>
      <c r="D228" s="43">
        <f>D229</f>
        <v>100000</v>
      </c>
    </row>
    <row r="229" spans="1:4" x14ac:dyDescent="0.25">
      <c r="A229" s="47" t="s">
        <v>564</v>
      </c>
      <c r="B229" s="86"/>
      <c r="C229" s="48">
        <v>600</v>
      </c>
      <c r="D229" s="43">
        <v>100000</v>
      </c>
    </row>
    <row r="230" spans="1:4" x14ac:dyDescent="0.25">
      <c r="A230" s="47" t="s">
        <v>596</v>
      </c>
      <c r="B230" s="88" t="s">
        <v>597</v>
      </c>
      <c r="C230" s="48"/>
      <c r="D230" s="48">
        <f>D231</f>
        <v>444445</v>
      </c>
    </row>
    <row r="231" spans="1:4" x14ac:dyDescent="0.25">
      <c r="A231" s="47" t="s">
        <v>564</v>
      </c>
      <c r="B231" s="88"/>
      <c r="C231" s="48">
        <v>600</v>
      </c>
      <c r="D231" s="43">
        <f>222222+222223</f>
        <v>444445</v>
      </c>
    </row>
    <row r="232" spans="1:4" x14ac:dyDescent="0.25">
      <c r="A232" s="47" t="s">
        <v>364</v>
      </c>
      <c r="B232" s="88" t="s">
        <v>435</v>
      </c>
      <c r="C232" s="48"/>
      <c r="D232" s="43">
        <f>D233</f>
        <v>3939000</v>
      </c>
    </row>
    <row r="233" spans="1:4" x14ac:dyDescent="0.25">
      <c r="A233" s="47" t="s">
        <v>564</v>
      </c>
      <c r="B233" s="88"/>
      <c r="C233" s="48">
        <v>600</v>
      </c>
      <c r="D233" s="43">
        <v>3939000</v>
      </c>
    </row>
    <row r="234" spans="1:4" ht="31.5" x14ac:dyDescent="0.25">
      <c r="A234" s="80" t="s">
        <v>696</v>
      </c>
      <c r="B234" s="88" t="s">
        <v>697</v>
      </c>
      <c r="C234" s="48"/>
      <c r="D234" s="43">
        <f>D235</f>
        <v>50000</v>
      </c>
    </row>
    <row r="235" spans="1:4" x14ac:dyDescent="0.25">
      <c r="A235" s="47" t="s">
        <v>564</v>
      </c>
      <c r="B235" s="88"/>
      <c r="C235" s="48">
        <v>600</v>
      </c>
      <c r="D235" s="43">
        <v>50000</v>
      </c>
    </row>
    <row r="236" spans="1:4" x14ac:dyDescent="0.25">
      <c r="A236" s="47" t="s">
        <v>598</v>
      </c>
      <c r="B236" s="88" t="s">
        <v>599</v>
      </c>
      <c r="C236" s="48"/>
      <c r="D236" s="48">
        <f>D237</f>
        <v>222223</v>
      </c>
    </row>
    <row r="237" spans="1:4" x14ac:dyDescent="0.25">
      <c r="A237" s="47" t="s">
        <v>564</v>
      </c>
      <c r="B237" s="88"/>
      <c r="C237" s="48">
        <v>600</v>
      </c>
      <c r="D237" s="43">
        <f>111111+111112</f>
        <v>222223</v>
      </c>
    </row>
    <row r="238" spans="1:4" x14ac:dyDescent="0.25">
      <c r="A238" s="47" t="s">
        <v>521</v>
      </c>
      <c r="B238" s="88" t="s">
        <v>522</v>
      </c>
      <c r="C238" s="48"/>
      <c r="D238" s="43">
        <f>D239</f>
        <v>2000000</v>
      </c>
    </row>
    <row r="239" spans="1:4" x14ac:dyDescent="0.25">
      <c r="A239" s="47" t="s">
        <v>564</v>
      </c>
      <c r="B239" s="88"/>
      <c r="C239" s="48">
        <v>600</v>
      </c>
      <c r="D239" s="43">
        <f>1000000+1000000</f>
        <v>2000000</v>
      </c>
    </row>
    <row r="240" spans="1:4" x14ac:dyDescent="0.25">
      <c r="A240" s="45" t="s">
        <v>433</v>
      </c>
      <c r="B240" s="86" t="s">
        <v>262</v>
      </c>
      <c r="C240" s="43"/>
      <c r="D240" s="44">
        <f>D241</f>
        <v>2844715</v>
      </c>
    </row>
    <row r="241" spans="1:4" x14ac:dyDescent="0.25">
      <c r="A241" s="47" t="s">
        <v>363</v>
      </c>
      <c r="B241" s="88" t="s">
        <v>504</v>
      </c>
      <c r="C241" s="43"/>
      <c r="D241" s="43">
        <f>D242</f>
        <v>2844715</v>
      </c>
    </row>
    <row r="242" spans="1:4" x14ac:dyDescent="0.25">
      <c r="A242" s="47" t="s">
        <v>564</v>
      </c>
      <c r="B242" s="88"/>
      <c r="C242" s="43">
        <v>600</v>
      </c>
      <c r="D242" s="43">
        <v>2844715</v>
      </c>
    </row>
    <row r="243" spans="1:4" x14ac:dyDescent="0.25">
      <c r="A243" s="45" t="s">
        <v>506</v>
      </c>
      <c r="B243" s="86" t="s">
        <v>505</v>
      </c>
      <c r="C243" s="43"/>
      <c r="D243" s="44">
        <f>D246+D244</f>
        <v>1432162</v>
      </c>
    </row>
    <row r="244" spans="1:4" x14ac:dyDescent="0.25">
      <c r="A244" s="45" t="s">
        <v>667</v>
      </c>
      <c r="B244" s="86" t="s">
        <v>669</v>
      </c>
      <c r="C244" s="43"/>
      <c r="D244" s="44">
        <f>D245</f>
        <v>1285825.07</v>
      </c>
    </row>
    <row r="245" spans="1:4" x14ac:dyDescent="0.25">
      <c r="A245" s="47" t="s">
        <v>564</v>
      </c>
      <c r="B245" s="86"/>
      <c r="C245" s="43">
        <v>600</v>
      </c>
      <c r="D245" s="44">
        <v>1285825.07</v>
      </c>
    </row>
    <row r="246" spans="1:4" x14ac:dyDescent="0.25">
      <c r="A246" s="47" t="s">
        <v>507</v>
      </c>
      <c r="B246" s="88" t="s">
        <v>508</v>
      </c>
      <c r="C246" s="43"/>
      <c r="D246" s="43">
        <f>D247</f>
        <v>146336.93</v>
      </c>
    </row>
    <row r="247" spans="1:4" x14ac:dyDescent="0.25">
      <c r="A247" s="47" t="s">
        <v>564</v>
      </c>
      <c r="B247" s="88"/>
      <c r="C247" s="43">
        <v>600</v>
      </c>
      <c r="D247" s="43">
        <v>146336.93</v>
      </c>
    </row>
    <row r="248" spans="1:4" x14ac:dyDescent="0.25">
      <c r="A248" s="45" t="s">
        <v>106</v>
      </c>
      <c r="B248" s="86" t="s">
        <v>509</v>
      </c>
      <c r="C248" s="43"/>
      <c r="D248" s="44">
        <f>D249</f>
        <v>250000</v>
      </c>
    </row>
    <row r="249" spans="1:4" x14ac:dyDescent="0.25">
      <c r="A249" s="47" t="s">
        <v>511</v>
      </c>
      <c r="B249" s="88" t="s">
        <v>510</v>
      </c>
      <c r="C249" s="43"/>
      <c r="D249" s="43">
        <f>D250</f>
        <v>250000</v>
      </c>
    </row>
    <row r="250" spans="1:4" x14ac:dyDescent="0.25">
      <c r="A250" s="47" t="s">
        <v>564</v>
      </c>
      <c r="B250" s="88"/>
      <c r="C250" s="43">
        <v>600</v>
      </c>
      <c r="D250" s="43">
        <v>250000</v>
      </c>
    </row>
    <row r="251" spans="1:4" ht="30" x14ac:dyDescent="0.25">
      <c r="A251" s="69" t="s">
        <v>365</v>
      </c>
      <c r="B251" s="85" t="s">
        <v>404</v>
      </c>
      <c r="C251" s="71"/>
      <c r="D251" s="70">
        <f>D252</f>
        <v>300000</v>
      </c>
    </row>
    <row r="252" spans="1:4" x14ac:dyDescent="0.25">
      <c r="A252" s="45" t="s">
        <v>437</v>
      </c>
      <c r="B252" s="86" t="s">
        <v>422</v>
      </c>
      <c r="C252" s="43"/>
      <c r="D252" s="44">
        <f>D253</f>
        <v>300000</v>
      </c>
    </row>
    <row r="253" spans="1:4" x14ac:dyDescent="0.25">
      <c r="A253" s="47" t="s">
        <v>366</v>
      </c>
      <c r="B253" s="88" t="s">
        <v>440</v>
      </c>
      <c r="C253" s="43"/>
      <c r="D253" s="43">
        <f>D254</f>
        <v>300000</v>
      </c>
    </row>
    <row r="254" spans="1:4" x14ac:dyDescent="0.25">
      <c r="A254" s="47" t="s">
        <v>564</v>
      </c>
      <c r="B254" s="88"/>
      <c r="C254" s="43">
        <v>600</v>
      </c>
      <c r="D254" s="43">
        <v>300000</v>
      </c>
    </row>
    <row r="255" spans="1:4" ht="29.25" x14ac:dyDescent="0.25">
      <c r="A255" s="66" t="s">
        <v>367</v>
      </c>
      <c r="B255" s="89" t="s">
        <v>265</v>
      </c>
      <c r="C255" s="67"/>
      <c r="D255" s="68">
        <f>D256</f>
        <v>604000</v>
      </c>
    </row>
    <row r="256" spans="1:4" ht="30" x14ac:dyDescent="0.25">
      <c r="A256" s="69" t="s">
        <v>368</v>
      </c>
      <c r="B256" s="85" t="s">
        <v>266</v>
      </c>
      <c r="C256" s="71"/>
      <c r="D256" s="70">
        <f>D257</f>
        <v>604000</v>
      </c>
    </row>
    <row r="257" spans="1:5" x14ac:dyDescent="0.25">
      <c r="A257" s="45" t="s">
        <v>268</v>
      </c>
      <c r="B257" s="86" t="s">
        <v>267</v>
      </c>
      <c r="C257" s="43"/>
      <c r="D257" s="44">
        <f>D258</f>
        <v>604000</v>
      </c>
    </row>
    <row r="258" spans="1:5" x14ac:dyDescent="0.25">
      <c r="A258" s="47" t="s">
        <v>369</v>
      </c>
      <c r="B258" s="88" t="s">
        <v>439</v>
      </c>
      <c r="C258" s="43"/>
      <c r="D258" s="43">
        <f>D259+D260</f>
        <v>604000</v>
      </c>
    </row>
    <row r="259" spans="1:5" x14ac:dyDescent="0.25">
      <c r="A259" s="47" t="s">
        <v>578</v>
      </c>
      <c r="B259" s="88"/>
      <c r="C259" s="43">
        <v>200</v>
      </c>
      <c r="D259" s="43">
        <v>512000</v>
      </c>
    </row>
    <row r="260" spans="1:5" x14ac:dyDescent="0.25">
      <c r="A260" s="47" t="s">
        <v>568</v>
      </c>
      <c r="B260" s="88"/>
      <c r="C260" s="43">
        <v>800</v>
      </c>
      <c r="D260" s="43">
        <v>92000</v>
      </c>
    </row>
    <row r="261" spans="1:5" ht="29.25" x14ac:dyDescent="0.25">
      <c r="A261" s="66" t="s">
        <v>370</v>
      </c>
      <c r="B261" s="89" t="s">
        <v>269</v>
      </c>
      <c r="C261" s="67"/>
      <c r="D261" s="68">
        <f>D262+D273+D283</f>
        <v>20393556.93</v>
      </c>
    </row>
    <row r="262" spans="1:5" ht="30" x14ac:dyDescent="0.25">
      <c r="A262" s="69" t="s">
        <v>670</v>
      </c>
      <c r="B262" s="85" t="s">
        <v>270</v>
      </c>
      <c r="C262" s="71"/>
      <c r="D262" s="70">
        <f>D263+D268</f>
        <v>12366431.460000001</v>
      </c>
    </row>
    <row r="263" spans="1:5" x14ac:dyDescent="0.25">
      <c r="A263" s="45" t="s">
        <v>438</v>
      </c>
      <c r="B263" s="86" t="s">
        <v>271</v>
      </c>
      <c r="C263" s="43"/>
      <c r="D263" s="44">
        <f>D264+D266</f>
        <v>5361431.46</v>
      </c>
    </row>
    <row r="264" spans="1:5" ht="36" customHeight="1" x14ac:dyDescent="0.25">
      <c r="A264" s="47" t="s">
        <v>601</v>
      </c>
      <c r="B264" s="88" t="s">
        <v>441</v>
      </c>
      <c r="C264" s="43"/>
      <c r="D264" s="43">
        <f>D265</f>
        <v>4961431.46</v>
      </c>
    </row>
    <row r="265" spans="1:5" x14ac:dyDescent="0.25">
      <c r="A265" s="47" t="s">
        <v>568</v>
      </c>
      <c r="B265" s="88"/>
      <c r="C265" s="43">
        <v>800</v>
      </c>
      <c r="D265" s="43">
        <v>4961431.46</v>
      </c>
      <c r="E265" s="59"/>
    </row>
    <row r="266" spans="1:5" x14ac:dyDescent="0.25">
      <c r="A266" s="47" t="s">
        <v>371</v>
      </c>
      <c r="B266" s="88" t="s">
        <v>442</v>
      </c>
      <c r="C266" s="43"/>
      <c r="D266" s="43">
        <f>D267</f>
        <v>400000</v>
      </c>
    </row>
    <row r="267" spans="1:5" x14ac:dyDescent="0.25">
      <c r="A267" s="47" t="s">
        <v>568</v>
      </c>
      <c r="B267" s="88"/>
      <c r="C267" s="43">
        <v>800</v>
      </c>
      <c r="D267" s="43">
        <v>400000</v>
      </c>
    </row>
    <row r="268" spans="1:5" ht="28.5" customHeight="1" x14ac:dyDescent="0.25">
      <c r="A268" s="45" t="s">
        <v>721</v>
      </c>
      <c r="B268" s="86" t="s">
        <v>718</v>
      </c>
      <c r="C268" s="44"/>
      <c r="D268" s="44">
        <f>D269+D271</f>
        <v>7005000</v>
      </c>
    </row>
    <row r="269" spans="1:5" ht="30" x14ac:dyDescent="0.25">
      <c r="A269" s="47" t="s">
        <v>722</v>
      </c>
      <c r="B269" s="88" t="s">
        <v>719</v>
      </c>
      <c r="C269" s="43"/>
      <c r="D269" s="43">
        <f>D270</f>
        <v>6633000</v>
      </c>
    </row>
    <row r="270" spans="1:5" x14ac:dyDescent="0.25">
      <c r="A270" s="47" t="s">
        <v>568</v>
      </c>
      <c r="B270" s="88"/>
      <c r="C270" s="43">
        <v>800</v>
      </c>
      <c r="D270" s="43">
        <v>6633000</v>
      </c>
    </row>
    <row r="271" spans="1:5" ht="30" x14ac:dyDescent="0.25">
      <c r="A271" s="47" t="s">
        <v>723</v>
      </c>
      <c r="B271" s="88" t="s">
        <v>720</v>
      </c>
      <c r="C271" s="43"/>
      <c r="D271" s="43">
        <f>D272</f>
        <v>372000</v>
      </c>
    </row>
    <row r="272" spans="1:5" x14ac:dyDescent="0.25">
      <c r="A272" s="47" t="s">
        <v>568</v>
      </c>
      <c r="B272" s="88"/>
      <c r="C272" s="43">
        <v>800</v>
      </c>
      <c r="D272" s="43">
        <v>372000</v>
      </c>
    </row>
    <row r="273" spans="1:4" ht="30" x14ac:dyDescent="0.25">
      <c r="A273" s="69" t="s">
        <v>671</v>
      </c>
      <c r="B273" s="85" t="s">
        <v>272</v>
      </c>
      <c r="C273" s="71"/>
      <c r="D273" s="70">
        <f>D280+D274</f>
        <v>6147222.9500000002</v>
      </c>
    </row>
    <row r="274" spans="1:4" x14ac:dyDescent="0.25">
      <c r="A274" s="45" t="s">
        <v>629</v>
      </c>
      <c r="B274" s="86" t="s">
        <v>625</v>
      </c>
      <c r="C274" s="43"/>
      <c r="D274" s="44">
        <f>D275+D278</f>
        <v>5984750</v>
      </c>
    </row>
    <row r="275" spans="1:4" x14ac:dyDescent="0.25">
      <c r="A275" s="47" t="s">
        <v>628</v>
      </c>
      <c r="B275" s="88" t="s">
        <v>626</v>
      </c>
      <c r="C275" s="43"/>
      <c r="D275" s="43">
        <f>D276+D277</f>
        <v>300000</v>
      </c>
    </row>
    <row r="276" spans="1:4" x14ac:dyDescent="0.25">
      <c r="A276" s="47" t="s">
        <v>578</v>
      </c>
      <c r="B276" s="88"/>
      <c r="C276" s="43">
        <v>200</v>
      </c>
      <c r="D276" s="43">
        <v>100000</v>
      </c>
    </row>
    <row r="277" spans="1:4" x14ac:dyDescent="0.25">
      <c r="A277" s="47" t="s">
        <v>627</v>
      </c>
      <c r="B277" s="88"/>
      <c r="C277" s="43">
        <v>400</v>
      </c>
      <c r="D277" s="43">
        <v>200000</v>
      </c>
    </row>
    <row r="278" spans="1:4" ht="15.75" x14ac:dyDescent="0.25">
      <c r="A278" s="81" t="s">
        <v>699</v>
      </c>
      <c r="B278" s="88" t="s">
        <v>698</v>
      </c>
      <c r="C278" s="43"/>
      <c r="D278" s="43">
        <f>D279</f>
        <v>5684750</v>
      </c>
    </row>
    <row r="279" spans="1:4" x14ac:dyDescent="0.25">
      <c r="A279" s="47" t="s">
        <v>627</v>
      </c>
      <c r="B279" s="88"/>
      <c r="C279" s="43">
        <v>400</v>
      </c>
      <c r="D279" s="43">
        <v>5684750</v>
      </c>
    </row>
    <row r="280" spans="1:4" ht="32.1" customHeight="1" x14ac:dyDescent="0.25">
      <c r="A280" s="45" t="s">
        <v>443</v>
      </c>
      <c r="B280" s="86" t="s">
        <v>424</v>
      </c>
      <c r="C280" s="43"/>
      <c r="D280" s="44">
        <f>D281</f>
        <v>162472.95000000001</v>
      </c>
    </row>
    <row r="281" spans="1:4" ht="24.95" customHeight="1" x14ac:dyDescent="0.25">
      <c r="A281" s="47" t="s">
        <v>631</v>
      </c>
      <c r="B281" s="88" t="s">
        <v>630</v>
      </c>
      <c r="C281" s="43"/>
      <c r="D281" s="43">
        <f>D282</f>
        <v>162472.95000000001</v>
      </c>
    </row>
    <row r="282" spans="1:4" ht="18" customHeight="1" x14ac:dyDescent="0.25">
      <c r="A282" s="47" t="s">
        <v>578</v>
      </c>
      <c r="B282" s="86"/>
      <c r="C282" s="43">
        <v>200</v>
      </c>
      <c r="D282" s="43">
        <v>162472.95000000001</v>
      </c>
    </row>
    <row r="283" spans="1:4" ht="30" x14ac:dyDescent="0.25">
      <c r="A283" s="69" t="s">
        <v>672</v>
      </c>
      <c r="B283" s="85" t="s">
        <v>273</v>
      </c>
      <c r="C283" s="71"/>
      <c r="D283" s="70">
        <f>D284</f>
        <v>1879902.52</v>
      </c>
    </row>
    <row r="284" spans="1:4" ht="30" x14ac:dyDescent="0.25">
      <c r="A284" s="45" t="s">
        <v>444</v>
      </c>
      <c r="B284" s="86" t="s">
        <v>274</v>
      </c>
      <c r="C284" s="48"/>
      <c r="D284" s="44">
        <f>D285+D288</f>
        <v>1879902.52</v>
      </c>
    </row>
    <row r="285" spans="1:4" ht="30" x14ac:dyDescent="0.25">
      <c r="A285" s="47" t="s">
        <v>372</v>
      </c>
      <c r="B285" s="88" t="s">
        <v>445</v>
      </c>
      <c r="C285" s="43"/>
      <c r="D285" s="43">
        <f>D286+D287</f>
        <v>1600000</v>
      </c>
    </row>
    <row r="286" spans="1:4" x14ac:dyDescent="0.25">
      <c r="A286" s="47" t="s">
        <v>578</v>
      </c>
      <c r="B286" s="88"/>
      <c r="C286" s="43">
        <v>200</v>
      </c>
      <c r="D286" s="43">
        <v>1300000</v>
      </c>
    </row>
    <row r="287" spans="1:4" x14ac:dyDescent="0.25">
      <c r="A287" s="47" t="s">
        <v>627</v>
      </c>
      <c r="B287" s="88"/>
      <c r="C287" s="43">
        <v>400</v>
      </c>
      <c r="D287" s="43">
        <v>300000</v>
      </c>
    </row>
    <row r="288" spans="1:4" ht="31.5" x14ac:dyDescent="0.25">
      <c r="A288" s="81" t="s">
        <v>700</v>
      </c>
      <c r="B288" s="88" t="s">
        <v>701</v>
      </c>
      <c r="C288" s="43"/>
      <c r="D288" s="43">
        <f>D289</f>
        <v>279902.52</v>
      </c>
    </row>
    <row r="289" spans="1:4" x14ac:dyDescent="0.25">
      <c r="A289" s="47" t="s">
        <v>627</v>
      </c>
      <c r="B289" s="88"/>
      <c r="C289" s="43">
        <v>400</v>
      </c>
      <c r="D289" s="43">
        <v>279902.52</v>
      </c>
    </row>
    <row r="290" spans="1:4" ht="29.25" x14ac:dyDescent="0.25">
      <c r="A290" s="66" t="s">
        <v>373</v>
      </c>
      <c r="B290" s="89" t="s">
        <v>275</v>
      </c>
      <c r="C290" s="67"/>
      <c r="D290" s="68">
        <f>D291</f>
        <v>229000</v>
      </c>
    </row>
    <row r="291" spans="1:4" ht="30" x14ac:dyDescent="0.25">
      <c r="A291" s="69" t="s">
        <v>374</v>
      </c>
      <c r="B291" s="85" t="s">
        <v>405</v>
      </c>
      <c r="C291" s="71"/>
      <c r="D291" s="70">
        <f>D292</f>
        <v>229000</v>
      </c>
    </row>
    <row r="292" spans="1:4" ht="21.75" customHeight="1" x14ac:dyDescent="0.25">
      <c r="A292" s="45" t="s">
        <v>277</v>
      </c>
      <c r="B292" s="86" t="s">
        <v>276</v>
      </c>
      <c r="C292" s="43"/>
      <c r="D292" s="44">
        <f>D293+D295</f>
        <v>229000</v>
      </c>
    </row>
    <row r="293" spans="1:4" ht="30" x14ac:dyDescent="0.25">
      <c r="A293" s="47" t="s">
        <v>305</v>
      </c>
      <c r="B293" s="88" t="s">
        <v>446</v>
      </c>
      <c r="C293" s="43"/>
      <c r="D293" s="43">
        <f>D294</f>
        <v>100000</v>
      </c>
    </row>
    <row r="294" spans="1:4" x14ac:dyDescent="0.25">
      <c r="A294" s="47" t="s">
        <v>568</v>
      </c>
      <c r="B294" s="88"/>
      <c r="C294" s="43">
        <v>800</v>
      </c>
      <c r="D294" s="43">
        <v>100000</v>
      </c>
    </row>
    <row r="295" spans="1:4" ht="31.5" x14ac:dyDescent="0.25">
      <c r="A295" s="80" t="s">
        <v>702</v>
      </c>
      <c r="B295" s="88" t="s">
        <v>703</v>
      </c>
      <c r="C295" s="43"/>
      <c r="D295" s="43">
        <f>D296</f>
        <v>129000</v>
      </c>
    </row>
    <row r="296" spans="1:4" x14ac:dyDescent="0.25">
      <c r="A296" s="47"/>
      <c r="B296" s="88"/>
      <c r="C296" s="43">
        <v>800</v>
      </c>
      <c r="D296" s="43">
        <v>129000</v>
      </c>
    </row>
    <row r="297" spans="1:4" x14ac:dyDescent="0.25">
      <c r="A297" s="66" t="s">
        <v>375</v>
      </c>
      <c r="B297" s="89" t="s">
        <v>406</v>
      </c>
      <c r="C297" s="67"/>
      <c r="D297" s="68">
        <f>D298+D302+D306+D312</f>
        <v>6088000</v>
      </c>
    </row>
    <row r="298" spans="1:4" ht="30" x14ac:dyDescent="0.25">
      <c r="A298" s="69" t="s">
        <v>376</v>
      </c>
      <c r="B298" s="85" t="s">
        <v>407</v>
      </c>
      <c r="C298" s="71"/>
      <c r="D298" s="70">
        <f>D299</f>
        <v>100000</v>
      </c>
    </row>
    <row r="299" spans="1:4" x14ac:dyDescent="0.25">
      <c r="A299" s="45" t="s">
        <v>447</v>
      </c>
      <c r="B299" s="86" t="s">
        <v>423</v>
      </c>
      <c r="C299" s="43"/>
      <c r="D299" s="44">
        <f>D300</f>
        <v>100000</v>
      </c>
    </row>
    <row r="300" spans="1:4" x14ac:dyDescent="0.25">
      <c r="A300" s="47" t="s">
        <v>377</v>
      </c>
      <c r="B300" s="88" t="s">
        <v>457</v>
      </c>
      <c r="C300" s="43"/>
      <c r="D300" s="43">
        <f>D301</f>
        <v>100000</v>
      </c>
    </row>
    <row r="301" spans="1:4" x14ac:dyDescent="0.25">
      <c r="A301" s="47" t="s">
        <v>566</v>
      </c>
      <c r="B301" s="88"/>
      <c r="C301" s="43">
        <v>200</v>
      </c>
      <c r="D301" s="43">
        <v>100000</v>
      </c>
    </row>
    <row r="302" spans="1:4" ht="30" x14ac:dyDescent="0.25">
      <c r="A302" s="69" t="s">
        <v>378</v>
      </c>
      <c r="B302" s="85" t="s">
        <v>408</v>
      </c>
      <c r="C302" s="71"/>
      <c r="D302" s="70">
        <f>D303</f>
        <v>300000</v>
      </c>
    </row>
    <row r="303" spans="1:4" ht="30" x14ac:dyDescent="0.25">
      <c r="A303" s="45" t="s">
        <v>449</v>
      </c>
      <c r="B303" s="86" t="s">
        <v>448</v>
      </c>
      <c r="C303" s="43"/>
      <c r="D303" s="44">
        <f>D304</f>
        <v>300000</v>
      </c>
    </row>
    <row r="304" spans="1:4" x14ac:dyDescent="0.25">
      <c r="A304" s="47" t="s">
        <v>306</v>
      </c>
      <c r="B304" s="88" t="s">
        <v>458</v>
      </c>
      <c r="C304" s="43"/>
      <c r="D304" s="43">
        <f>D305</f>
        <v>300000</v>
      </c>
    </row>
    <row r="305" spans="1:4" x14ac:dyDescent="0.25">
      <c r="A305" s="47" t="s">
        <v>566</v>
      </c>
      <c r="B305" s="88"/>
      <c r="C305" s="43">
        <v>200</v>
      </c>
      <c r="D305" s="43">
        <v>300000</v>
      </c>
    </row>
    <row r="306" spans="1:4" x14ac:dyDescent="0.25">
      <c r="A306" s="69" t="s">
        <v>379</v>
      </c>
      <c r="B306" s="85" t="s">
        <v>409</v>
      </c>
      <c r="C306" s="71"/>
      <c r="D306" s="70">
        <f>D307</f>
        <v>1988000</v>
      </c>
    </row>
    <row r="307" spans="1:4" ht="30" x14ac:dyDescent="0.25">
      <c r="A307" s="45" t="s">
        <v>451</v>
      </c>
      <c r="B307" s="86" t="s">
        <v>450</v>
      </c>
      <c r="C307" s="43"/>
      <c r="D307" s="44">
        <f>D308</f>
        <v>1988000</v>
      </c>
    </row>
    <row r="308" spans="1:4" ht="26.25" customHeight="1" x14ac:dyDescent="0.25">
      <c r="A308" s="47" t="s">
        <v>380</v>
      </c>
      <c r="B308" s="88" t="s">
        <v>452</v>
      </c>
      <c r="C308" s="43"/>
      <c r="D308" s="43">
        <f>D309+D310+D311</f>
        <v>1988000</v>
      </c>
    </row>
    <row r="309" spans="1:4" ht="26.25" customHeight="1" x14ac:dyDescent="0.25">
      <c r="A309" s="47" t="s">
        <v>567</v>
      </c>
      <c r="B309" s="88"/>
      <c r="C309" s="43">
        <v>100</v>
      </c>
      <c r="D309" s="43">
        <v>556300</v>
      </c>
    </row>
    <row r="310" spans="1:4" ht="18.75" customHeight="1" x14ac:dyDescent="0.25">
      <c r="A310" s="47" t="s">
        <v>566</v>
      </c>
      <c r="B310" s="88"/>
      <c r="C310" s="43">
        <v>200</v>
      </c>
      <c r="D310" s="43">
        <v>1365700</v>
      </c>
    </row>
    <row r="311" spans="1:4" ht="17.25" customHeight="1" x14ac:dyDescent="0.25">
      <c r="A311" s="47" t="s">
        <v>568</v>
      </c>
      <c r="B311" s="88"/>
      <c r="C311" s="43">
        <v>800</v>
      </c>
      <c r="D311" s="43">
        <v>66000</v>
      </c>
    </row>
    <row r="312" spans="1:4" x14ac:dyDescent="0.25">
      <c r="A312" s="69" t="s">
        <v>383</v>
      </c>
      <c r="B312" s="85" t="s">
        <v>410</v>
      </c>
      <c r="C312" s="71"/>
      <c r="D312" s="70">
        <f>D313</f>
        <v>3700000</v>
      </c>
    </row>
    <row r="313" spans="1:4" ht="30" x14ac:dyDescent="0.25">
      <c r="A313" s="45" t="s">
        <v>454</v>
      </c>
      <c r="B313" s="86" t="s">
        <v>453</v>
      </c>
      <c r="C313" s="43"/>
      <c r="D313" s="44">
        <f>D314</f>
        <v>3700000</v>
      </c>
    </row>
    <row r="314" spans="1:4" ht="30" x14ac:dyDescent="0.25">
      <c r="A314" s="47" t="s">
        <v>384</v>
      </c>
      <c r="B314" s="88" t="s">
        <v>456</v>
      </c>
      <c r="C314" s="43"/>
      <c r="D314" s="43">
        <f>D315+D316+D317</f>
        <v>3700000</v>
      </c>
    </row>
    <row r="315" spans="1:4" ht="36" customHeight="1" x14ac:dyDescent="0.25">
      <c r="A315" s="47" t="s">
        <v>567</v>
      </c>
      <c r="B315" s="88"/>
      <c r="C315" s="43">
        <v>100</v>
      </c>
      <c r="D315" s="43">
        <v>2161952</v>
      </c>
    </row>
    <row r="316" spans="1:4" x14ac:dyDescent="0.25">
      <c r="A316" s="47" t="s">
        <v>566</v>
      </c>
      <c r="B316" s="88"/>
      <c r="C316" s="43">
        <v>200</v>
      </c>
      <c r="D316" s="43">
        <v>1464961</v>
      </c>
    </row>
    <row r="317" spans="1:4" x14ac:dyDescent="0.25">
      <c r="A317" s="47" t="s">
        <v>568</v>
      </c>
      <c r="B317" s="88"/>
      <c r="C317" s="43">
        <v>800</v>
      </c>
      <c r="D317" s="43">
        <v>73087</v>
      </c>
    </row>
    <row r="318" spans="1:4" x14ac:dyDescent="0.25">
      <c r="A318" s="66" t="s">
        <v>30</v>
      </c>
      <c r="B318" s="89" t="s">
        <v>479</v>
      </c>
      <c r="C318" s="67"/>
      <c r="D318" s="68">
        <f>D319</f>
        <v>1600000</v>
      </c>
    </row>
    <row r="319" spans="1:4" ht="30" x14ac:dyDescent="0.25">
      <c r="A319" s="69" t="s">
        <v>481</v>
      </c>
      <c r="B319" s="85" t="s">
        <v>480</v>
      </c>
      <c r="C319" s="71"/>
      <c r="D319" s="70">
        <f>D320</f>
        <v>1600000</v>
      </c>
    </row>
    <row r="320" spans="1:4" x14ac:dyDescent="0.25">
      <c r="A320" s="45" t="s">
        <v>80</v>
      </c>
      <c r="B320" s="86" t="s">
        <v>483</v>
      </c>
      <c r="C320" s="44"/>
      <c r="D320" s="44">
        <f>D321+D323+D325+D327</f>
        <v>1600000</v>
      </c>
    </row>
    <row r="321" spans="1:4" x14ac:dyDescent="0.25">
      <c r="A321" s="55" t="s">
        <v>482</v>
      </c>
      <c r="B321" s="88" t="s">
        <v>484</v>
      </c>
      <c r="C321" s="43"/>
      <c r="D321" s="43">
        <f>D322</f>
        <v>400000</v>
      </c>
    </row>
    <row r="322" spans="1:4" x14ac:dyDescent="0.25">
      <c r="A322" s="47" t="s">
        <v>564</v>
      </c>
      <c r="B322" s="88"/>
      <c r="C322" s="43">
        <v>600</v>
      </c>
      <c r="D322" s="43">
        <v>400000</v>
      </c>
    </row>
    <row r="323" spans="1:4" x14ac:dyDescent="0.25">
      <c r="A323" s="47" t="s">
        <v>634</v>
      </c>
      <c r="B323" s="88" t="s">
        <v>632</v>
      </c>
      <c r="C323" s="43"/>
      <c r="D323" s="43">
        <f>D324</f>
        <v>400000</v>
      </c>
    </row>
    <row r="324" spans="1:4" x14ac:dyDescent="0.25">
      <c r="A324" s="47" t="s">
        <v>564</v>
      </c>
      <c r="B324" s="88"/>
      <c r="C324" s="43">
        <v>600</v>
      </c>
      <c r="D324" s="43">
        <v>400000</v>
      </c>
    </row>
    <row r="325" spans="1:4" x14ac:dyDescent="0.25">
      <c r="A325" s="47" t="s">
        <v>635</v>
      </c>
      <c r="B325" s="88" t="s">
        <v>636</v>
      </c>
      <c r="C325" s="43"/>
      <c r="D325" s="43">
        <f>D326</f>
        <v>400000</v>
      </c>
    </row>
    <row r="326" spans="1:4" x14ac:dyDescent="0.25">
      <c r="A326" s="47" t="s">
        <v>564</v>
      </c>
      <c r="B326" s="88"/>
      <c r="C326" s="43">
        <v>600</v>
      </c>
      <c r="D326" s="43">
        <v>400000</v>
      </c>
    </row>
    <row r="327" spans="1:4" x14ac:dyDescent="0.25">
      <c r="A327" s="47" t="s">
        <v>637</v>
      </c>
      <c r="B327" s="88" t="s">
        <v>633</v>
      </c>
      <c r="C327" s="43"/>
      <c r="D327" s="43">
        <f>D328</f>
        <v>400000</v>
      </c>
    </row>
    <row r="328" spans="1:4" x14ac:dyDescent="0.25">
      <c r="A328" s="47" t="s">
        <v>564</v>
      </c>
      <c r="B328" s="88"/>
      <c r="C328" s="43">
        <v>600</v>
      </c>
      <c r="D328" s="43">
        <v>400000</v>
      </c>
    </row>
    <row r="329" spans="1:4" ht="35.1" customHeight="1" x14ac:dyDescent="0.25">
      <c r="A329" s="66" t="s">
        <v>385</v>
      </c>
      <c r="B329" s="89" t="s">
        <v>278</v>
      </c>
      <c r="C329" s="67"/>
      <c r="D329" s="68">
        <f>D330+D340</f>
        <v>9210794.9400000013</v>
      </c>
    </row>
    <row r="330" spans="1:4" ht="30" x14ac:dyDescent="0.25">
      <c r="A330" s="69" t="s">
        <v>411</v>
      </c>
      <c r="B330" s="85" t="s">
        <v>279</v>
      </c>
      <c r="C330" s="73"/>
      <c r="D330" s="74">
        <f>D331</f>
        <v>5666594.9400000004</v>
      </c>
    </row>
    <row r="331" spans="1:4" ht="27" customHeight="1" x14ac:dyDescent="0.25">
      <c r="A331" s="45" t="s">
        <v>455</v>
      </c>
      <c r="B331" s="86" t="s">
        <v>280</v>
      </c>
      <c r="C331" s="51"/>
      <c r="D331" s="56">
        <f>D332+D334+D336+D338</f>
        <v>5666594.9400000004</v>
      </c>
    </row>
    <row r="332" spans="1:4" ht="37.5" customHeight="1" x14ac:dyDescent="0.25">
      <c r="A332" s="47" t="s">
        <v>307</v>
      </c>
      <c r="B332" s="88" t="s">
        <v>459</v>
      </c>
      <c r="C332" s="43"/>
      <c r="D332" s="43">
        <f>D333</f>
        <v>2817378.34</v>
      </c>
    </row>
    <row r="333" spans="1:4" ht="21.75" customHeight="1" x14ac:dyDescent="0.25">
      <c r="A333" s="47" t="s">
        <v>566</v>
      </c>
      <c r="B333" s="88"/>
      <c r="C333" s="43">
        <v>200</v>
      </c>
      <c r="D333" s="43">
        <v>2817378.34</v>
      </c>
    </row>
    <row r="334" spans="1:4" ht="29.25" customHeight="1" x14ac:dyDescent="0.25">
      <c r="A334" s="47" t="s">
        <v>386</v>
      </c>
      <c r="B334" s="88" t="s">
        <v>421</v>
      </c>
      <c r="C334" s="43"/>
      <c r="D334" s="43">
        <f>D335</f>
        <v>2549611.2000000002</v>
      </c>
    </row>
    <row r="335" spans="1:4" ht="15.75" customHeight="1" x14ac:dyDescent="0.25">
      <c r="A335" s="47" t="s">
        <v>569</v>
      </c>
      <c r="B335" s="88"/>
      <c r="C335" s="43">
        <v>500</v>
      </c>
      <c r="D335" s="43">
        <v>2549611.2000000002</v>
      </c>
    </row>
    <row r="336" spans="1:4" ht="21" customHeight="1" x14ac:dyDescent="0.25">
      <c r="A336" s="47" t="s">
        <v>665</v>
      </c>
      <c r="B336" s="88" t="s">
        <v>664</v>
      </c>
      <c r="C336" s="43"/>
      <c r="D336" s="48">
        <f>D337</f>
        <v>299605.40000000002</v>
      </c>
    </row>
    <row r="337" spans="1:4" ht="15.75" customHeight="1" x14ac:dyDescent="0.25">
      <c r="A337" s="47" t="s">
        <v>566</v>
      </c>
      <c r="B337" s="88"/>
      <c r="C337" s="43">
        <v>200</v>
      </c>
      <c r="D337" s="43">
        <v>299605.40000000002</v>
      </c>
    </row>
    <row r="338" spans="1:4" ht="15.75" customHeight="1" x14ac:dyDescent="0.25">
      <c r="A338" s="47" t="s">
        <v>674</v>
      </c>
      <c r="B338" s="88" t="s">
        <v>673</v>
      </c>
      <c r="C338" s="43"/>
      <c r="D338" s="43">
        <f>D339</f>
        <v>0</v>
      </c>
    </row>
    <row r="339" spans="1:4" ht="15.75" customHeight="1" x14ac:dyDescent="0.25">
      <c r="A339" s="47" t="s">
        <v>566</v>
      </c>
      <c r="B339" s="88"/>
      <c r="C339" s="43">
        <v>200</v>
      </c>
      <c r="D339" s="43"/>
    </row>
    <row r="340" spans="1:4" ht="30" x14ac:dyDescent="0.25">
      <c r="A340" s="69" t="s">
        <v>387</v>
      </c>
      <c r="B340" s="85" t="s">
        <v>281</v>
      </c>
      <c r="C340" s="71"/>
      <c r="D340" s="70">
        <f>D341+D344</f>
        <v>3544200</v>
      </c>
    </row>
    <row r="341" spans="1:4" x14ac:dyDescent="0.25">
      <c r="A341" s="45" t="s">
        <v>460</v>
      </c>
      <c r="B341" s="86" t="s">
        <v>282</v>
      </c>
      <c r="C341" s="43"/>
      <c r="D341" s="44">
        <f>D342</f>
        <v>3500000</v>
      </c>
    </row>
    <row r="342" spans="1:4" ht="30" x14ac:dyDescent="0.25">
      <c r="A342" s="47" t="s">
        <v>308</v>
      </c>
      <c r="B342" s="88" t="s">
        <v>461</v>
      </c>
      <c r="C342" s="43"/>
      <c r="D342" s="43">
        <f>D343</f>
        <v>3500000</v>
      </c>
    </row>
    <row r="343" spans="1:4" x14ac:dyDescent="0.25">
      <c r="A343" s="47" t="s">
        <v>568</v>
      </c>
      <c r="B343" s="88"/>
      <c r="C343" s="43">
        <v>800</v>
      </c>
      <c r="D343" s="43">
        <v>3500000</v>
      </c>
    </row>
    <row r="344" spans="1:4" ht="30" x14ac:dyDescent="0.25">
      <c r="A344" s="45" t="s">
        <v>476</v>
      </c>
      <c r="B344" s="86" t="s">
        <v>283</v>
      </c>
      <c r="C344" s="48"/>
      <c r="D344" s="44">
        <f>D345+D347</f>
        <v>44200</v>
      </c>
    </row>
    <row r="345" spans="1:4" ht="30" x14ac:dyDescent="0.25">
      <c r="A345" s="47" t="s">
        <v>388</v>
      </c>
      <c r="B345" s="88" t="s">
        <v>477</v>
      </c>
      <c r="C345" s="48"/>
      <c r="D345" s="43">
        <f>D346</f>
        <v>200</v>
      </c>
    </row>
    <row r="346" spans="1:4" x14ac:dyDescent="0.25">
      <c r="A346" s="47" t="s">
        <v>568</v>
      </c>
      <c r="B346" s="88"/>
      <c r="C346" s="48">
        <v>800</v>
      </c>
      <c r="D346" s="43">
        <v>200</v>
      </c>
    </row>
    <row r="347" spans="1:4" ht="30" x14ac:dyDescent="0.25">
      <c r="A347" s="47" t="s">
        <v>389</v>
      </c>
      <c r="B347" s="88" t="s">
        <v>478</v>
      </c>
      <c r="C347" s="48"/>
      <c r="D347" s="43">
        <f>D348</f>
        <v>44000</v>
      </c>
    </row>
    <row r="348" spans="1:4" x14ac:dyDescent="0.25">
      <c r="A348" s="47" t="s">
        <v>568</v>
      </c>
      <c r="B348" s="88"/>
      <c r="C348" s="48">
        <v>800</v>
      </c>
      <c r="D348" s="43">
        <f>31000+13000</f>
        <v>44000</v>
      </c>
    </row>
    <row r="349" spans="1:4" x14ac:dyDescent="0.25">
      <c r="A349" s="66" t="s">
        <v>390</v>
      </c>
      <c r="B349" s="89" t="s">
        <v>284</v>
      </c>
      <c r="C349" s="67"/>
      <c r="D349" s="68">
        <f>D350+D357+D361</f>
        <v>1144850</v>
      </c>
    </row>
    <row r="350" spans="1:4" ht="30" x14ac:dyDescent="0.25">
      <c r="A350" s="69" t="s">
        <v>715</v>
      </c>
      <c r="B350" s="85" t="s">
        <v>285</v>
      </c>
      <c r="C350" s="71"/>
      <c r="D350" s="70">
        <f>D351+D353+D355</f>
        <v>73571</v>
      </c>
    </row>
    <row r="351" spans="1:4" ht="30" hidden="1" x14ac:dyDescent="0.25">
      <c r="A351" s="47" t="s">
        <v>309</v>
      </c>
      <c r="B351" s="88"/>
      <c r="C351" s="43"/>
      <c r="D351" s="43">
        <f>D352</f>
        <v>0</v>
      </c>
    </row>
    <row r="352" spans="1:4" hidden="1" x14ac:dyDescent="0.25">
      <c r="A352" s="47" t="s">
        <v>568</v>
      </c>
      <c r="B352" s="88"/>
      <c r="C352" s="43"/>
      <c r="D352" s="43">
        <v>0</v>
      </c>
    </row>
    <row r="353" spans="1:4" ht="30" x14ac:dyDescent="0.25">
      <c r="A353" s="47" t="s">
        <v>310</v>
      </c>
      <c r="B353" s="88" t="s">
        <v>462</v>
      </c>
      <c r="C353" s="43"/>
      <c r="D353" s="43">
        <f>D354</f>
        <v>13700</v>
      </c>
    </row>
    <row r="354" spans="1:4" x14ac:dyDescent="0.25">
      <c r="A354" s="47" t="s">
        <v>568</v>
      </c>
      <c r="B354" s="88"/>
      <c r="C354" s="43">
        <v>800</v>
      </c>
      <c r="D354" s="43">
        <v>13700</v>
      </c>
    </row>
    <row r="355" spans="1:4" ht="47.25" x14ac:dyDescent="0.25">
      <c r="A355" s="80" t="s">
        <v>704</v>
      </c>
      <c r="B355" s="88" t="s">
        <v>705</v>
      </c>
      <c r="C355" s="43"/>
      <c r="D355" s="43">
        <f>D356</f>
        <v>59871</v>
      </c>
    </row>
    <row r="356" spans="1:4" x14ac:dyDescent="0.25">
      <c r="A356" s="47" t="s">
        <v>568</v>
      </c>
      <c r="B356" s="88"/>
      <c r="C356" s="43">
        <v>800</v>
      </c>
      <c r="D356" s="43">
        <v>59871</v>
      </c>
    </row>
    <row r="357" spans="1:4" ht="30" x14ac:dyDescent="0.25">
      <c r="A357" s="69" t="s">
        <v>391</v>
      </c>
      <c r="B357" s="85" t="s">
        <v>286</v>
      </c>
      <c r="C357" s="71"/>
      <c r="D357" s="70">
        <f>D358</f>
        <v>250000</v>
      </c>
    </row>
    <row r="358" spans="1:4" x14ac:dyDescent="0.25">
      <c r="A358" s="45" t="s">
        <v>527</v>
      </c>
      <c r="B358" s="86" t="s">
        <v>287</v>
      </c>
      <c r="C358" s="43"/>
      <c r="D358" s="44">
        <f>D359</f>
        <v>250000</v>
      </c>
    </row>
    <row r="359" spans="1:4" x14ac:dyDescent="0.25">
      <c r="A359" s="47" t="s">
        <v>392</v>
      </c>
      <c r="B359" s="88" t="s">
        <v>463</v>
      </c>
      <c r="C359" s="43"/>
      <c r="D359" s="43">
        <f>D360</f>
        <v>250000</v>
      </c>
    </row>
    <row r="360" spans="1:4" x14ac:dyDescent="0.25">
      <c r="A360" s="47" t="s">
        <v>568</v>
      </c>
      <c r="B360" s="88"/>
      <c r="C360" s="43">
        <v>800</v>
      </c>
      <c r="D360" s="43">
        <v>250000</v>
      </c>
    </row>
    <row r="361" spans="1:4" ht="30" x14ac:dyDescent="0.25">
      <c r="A361" s="69" t="s">
        <v>393</v>
      </c>
      <c r="B361" s="85" t="s">
        <v>412</v>
      </c>
      <c r="C361" s="71"/>
      <c r="D361" s="70">
        <f>D362</f>
        <v>821279</v>
      </c>
    </row>
    <row r="362" spans="1:4" ht="45" x14ac:dyDescent="0.25">
      <c r="A362" s="47" t="s">
        <v>528</v>
      </c>
      <c r="B362" s="88" t="s">
        <v>529</v>
      </c>
      <c r="C362" s="43"/>
      <c r="D362" s="44">
        <f>D363+D365</f>
        <v>821279</v>
      </c>
    </row>
    <row r="363" spans="1:4" x14ac:dyDescent="0.25">
      <c r="A363" s="47" t="s">
        <v>530</v>
      </c>
      <c r="B363" s="88" t="s">
        <v>531</v>
      </c>
      <c r="C363" s="48"/>
      <c r="D363" s="43">
        <f>D364</f>
        <v>818579</v>
      </c>
    </row>
    <row r="364" spans="1:4" x14ac:dyDescent="0.25">
      <c r="A364" s="47" t="s">
        <v>566</v>
      </c>
      <c r="B364" s="88"/>
      <c r="C364" s="48">
        <v>200</v>
      </c>
      <c r="D364" s="43">
        <v>818579</v>
      </c>
    </row>
    <row r="365" spans="1:4" ht="30" x14ac:dyDescent="0.25">
      <c r="A365" s="47" t="s">
        <v>532</v>
      </c>
      <c r="B365" s="88" t="s">
        <v>533</v>
      </c>
      <c r="C365" s="48"/>
      <c r="D365" s="43">
        <f>D366</f>
        <v>2700</v>
      </c>
    </row>
    <row r="366" spans="1:4" x14ac:dyDescent="0.25">
      <c r="A366" s="47" t="s">
        <v>566</v>
      </c>
      <c r="B366" s="88"/>
      <c r="C366" s="48">
        <v>200</v>
      </c>
      <c r="D366" s="43">
        <v>2700</v>
      </c>
    </row>
    <row r="367" spans="1:4" x14ac:dyDescent="0.25">
      <c r="A367" s="66" t="s">
        <v>394</v>
      </c>
      <c r="B367" s="89" t="s">
        <v>288</v>
      </c>
      <c r="C367" s="67"/>
      <c r="D367" s="68">
        <f>D368</f>
        <v>1771792.54</v>
      </c>
    </row>
    <row r="368" spans="1:4" ht="30" x14ac:dyDescent="0.25">
      <c r="A368" s="69" t="s">
        <v>395</v>
      </c>
      <c r="B368" s="85" t="s">
        <v>289</v>
      </c>
      <c r="C368" s="71"/>
      <c r="D368" s="70">
        <f>D369</f>
        <v>1771792.54</v>
      </c>
    </row>
    <row r="369" spans="1:4" ht="30" x14ac:dyDescent="0.25">
      <c r="A369" s="45" t="s">
        <v>291</v>
      </c>
      <c r="B369" s="86" t="s">
        <v>290</v>
      </c>
      <c r="C369" s="43"/>
      <c r="D369" s="44">
        <f>D370</f>
        <v>1771792.54</v>
      </c>
    </row>
    <row r="370" spans="1:4" ht="25.5" customHeight="1" x14ac:dyDescent="0.25">
      <c r="A370" s="47" t="s">
        <v>396</v>
      </c>
      <c r="B370" s="88" t="s">
        <v>473</v>
      </c>
      <c r="C370" s="43"/>
      <c r="D370" s="43">
        <f>D371</f>
        <v>1771792.54</v>
      </c>
    </row>
    <row r="371" spans="1:4" ht="25.5" customHeight="1" x14ac:dyDescent="0.25">
      <c r="A371" s="47" t="s">
        <v>564</v>
      </c>
      <c r="B371" s="88"/>
      <c r="C371" s="43">
        <v>600</v>
      </c>
      <c r="D371" s="43">
        <v>1771792.54</v>
      </c>
    </row>
    <row r="372" spans="1:4" ht="29.25" x14ac:dyDescent="0.25">
      <c r="A372" s="66" t="s">
        <v>588</v>
      </c>
      <c r="B372" s="89" t="s">
        <v>292</v>
      </c>
      <c r="C372" s="67"/>
      <c r="D372" s="68">
        <f>D373</f>
        <v>3610000</v>
      </c>
    </row>
    <row r="373" spans="1:4" ht="30" x14ac:dyDescent="0.25">
      <c r="A373" s="69" t="s">
        <v>717</v>
      </c>
      <c r="B373" s="85" t="s">
        <v>293</v>
      </c>
      <c r="C373" s="70"/>
      <c r="D373" s="70">
        <f>D374+D377+D380</f>
        <v>3610000</v>
      </c>
    </row>
    <row r="374" spans="1:4" x14ac:dyDescent="0.25">
      <c r="A374" s="45" t="s">
        <v>69</v>
      </c>
      <c r="B374" s="86" t="s">
        <v>294</v>
      </c>
      <c r="C374" s="44"/>
      <c r="D374" s="44">
        <f>D375</f>
        <v>210000</v>
      </c>
    </row>
    <row r="375" spans="1:4" ht="30" x14ac:dyDescent="0.25">
      <c r="A375" s="47" t="s">
        <v>311</v>
      </c>
      <c r="B375" s="88" t="s">
        <v>464</v>
      </c>
      <c r="C375" s="43"/>
      <c r="D375" s="43">
        <f>D376</f>
        <v>210000</v>
      </c>
    </row>
    <row r="376" spans="1:4" x14ac:dyDescent="0.25">
      <c r="A376" s="47" t="s">
        <v>569</v>
      </c>
      <c r="B376" s="88"/>
      <c r="C376" s="43">
        <v>500</v>
      </c>
      <c r="D376" s="43">
        <v>210000</v>
      </c>
    </row>
    <row r="377" spans="1:4" x14ac:dyDescent="0.25">
      <c r="A377" s="45" t="s">
        <v>70</v>
      </c>
      <c r="B377" s="86" t="s">
        <v>465</v>
      </c>
      <c r="C377" s="43"/>
      <c r="D377" s="44">
        <f>D378</f>
        <v>700000</v>
      </c>
    </row>
    <row r="378" spans="1:4" x14ac:dyDescent="0.25">
      <c r="A378" s="47" t="s">
        <v>312</v>
      </c>
      <c r="B378" s="88" t="s">
        <v>474</v>
      </c>
      <c r="C378" s="43"/>
      <c r="D378" s="43">
        <f>D379</f>
        <v>700000</v>
      </c>
    </row>
    <row r="379" spans="1:4" x14ac:dyDescent="0.25">
      <c r="A379" s="47" t="s">
        <v>566</v>
      </c>
      <c r="B379" s="88"/>
      <c r="C379" s="43">
        <v>200</v>
      </c>
      <c r="D379" s="43">
        <v>700000</v>
      </c>
    </row>
    <row r="380" spans="1:4" x14ac:dyDescent="0.25">
      <c r="A380" s="45" t="s">
        <v>512</v>
      </c>
      <c r="B380" s="86" t="s">
        <v>467</v>
      </c>
      <c r="C380" s="43"/>
      <c r="D380" s="44">
        <f>D381</f>
        <v>2700000</v>
      </c>
    </row>
    <row r="381" spans="1:4" x14ac:dyDescent="0.25">
      <c r="A381" s="47" t="s">
        <v>397</v>
      </c>
      <c r="B381" s="88" t="s">
        <v>475</v>
      </c>
      <c r="C381" s="43"/>
      <c r="D381" s="43">
        <f>D382</f>
        <v>2700000</v>
      </c>
    </row>
    <row r="382" spans="1:4" x14ac:dyDescent="0.25">
      <c r="A382" s="47" t="s">
        <v>568</v>
      </c>
      <c r="B382" s="88"/>
      <c r="C382" s="43">
        <v>800</v>
      </c>
      <c r="D382" s="43">
        <v>2700000</v>
      </c>
    </row>
    <row r="383" spans="1:4" x14ac:dyDescent="0.25">
      <c r="A383" s="66" t="s">
        <v>398</v>
      </c>
      <c r="B383" s="89" t="s">
        <v>295</v>
      </c>
      <c r="C383" s="67"/>
      <c r="D383" s="68">
        <f>D384+D386+D390+D392+D396+D398+D400+D403+D405+D408+D410+D413+D416</f>
        <v>32547740.190000001</v>
      </c>
    </row>
    <row r="384" spans="1:4" x14ac:dyDescent="0.25">
      <c r="A384" s="47" t="s">
        <v>313</v>
      </c>
      <c r="B384" s="88" t="s">
        <v>413</v>
      </c>
      <c r="C384" s="48"/>
      <c r="D384" s="48">
        <f>D385</f>
        <v>1455697</v>
      </c>
    </row>
    <row r="385" spans="1:4" ht="32.25" customHeight="1" x14ac:dyDescent="0.25">
      <c r="A385" s="47" t="s">
        <v>567</v>
      </c>
      <c r="B385" s="88"/>
      <c r="C385" s="43">
        <v>100</v>
      </c>
      <c r="D385" s="43">
        <v>1455697</v>
      </c>
    </row>
    <row r="386" spans="1:4" x14ac:dyDescent="0.25">
      <c r="A386" s="47" t="s">
        <v>298</v>
      </c>
      <c r="B386" s="88" t="s">
        <v>414</v>
      </c>
      <c r="C386" s="43"/>
      <c r="D386" s="43">
        <f>D387+D388+D389</f>
        <v>26993240.5</v>
      </c>
    </row>
    <row r="387" spans="1:4" ht="35.25" customHeight="1" x14ac:dyDescent="0.25">
      <c r="A387" s="47" t="s">
        <v>567</v>
      </c>
      <c r="B387" s="88"/>
      <c r="C387" s="43">
        <v>100</v>
      </c>
      <c r="D387" s="43">
        <v>21267604.5</v>
      </c>
    </row>
    <row r="388" spans="1:4" x14ac:dyDescent="0.25">
      <c r="A388" s="47" t="s">
        <v>566</v>
      </c>
      <c r="B388" s="88"/>
      <c r="C388" s="43">
        <v>200</v>
      </c>
      <c r="D388" s="43">
        <v>5506236</v>
      </c>
    </row>
    <row r="389" spans="1:4" x14ac:dyDescent="0.25">
      <c r="A389" s="47" t="s">
        <v>568</v>
      </c>
      <c r="B389" s="88"/>
      <c r="C389" s="43">
        <v>800</v>
      </c>
      <c r="D389" s="43">
        <v>219400</v>
      </c>
    </row>
    <row r="390" spans="1:4" x14ac:dyDescent="0.25">
      <c r="A390" s="47" t="s">
        <v>314</v>
      </c>
      <c r="B390" s="88" t="s">
        <v>415</v>
      </c>
      <c r="C390" s="43"/>
      <c r="D390" s="43">
        <f>D391</f>
        <v>541062.5</v>
      </c>
    </row>
    <row r="391" spans="1:4" ht="36.75" customHeight="1" x14ac:dyDescent="0.25">
      <c r="A391" s="47" t="s">
        <v>567</v>
      </c>
      <c r="B391" s="88"/>
      <c r="C391" s="43">
        <v>100</v>
      </c>
      <c r="D391" s="43">
        <v>541062.5</v>
      </c>
    </row>
    <row r="392" spans="1:4" x14ac:dyDescent="0.25">
      <c r="A392" s="47" t="s">
        <v>586</v>
      </c>
      <c r="B392" s="88" t="s">
        <v>416</v>
      </c>
      <c r="C392" s="43"/>
      <c r="D392" s="43">
        <f>D394+D395+D393</f>
        <v>2000000</v>
      </c>
    </row>
    <row r="393" spans="1:4" x14ac:dyDescent="0.25">
      <c r="A393" s="47" t="s">
        <v>566</v>
      </c>
      <c r="B393" s="88"/>
      <c r="C393" s="43">
        <v>200</v>
      </c>
      <c r="D393" s="43">
        <f>373124.06+4000</f>
        <v>377124.06</v>
      </c>
    </row>
    <row r="394" spans="1:4" x14ac:dyDescent="0.25">
      <c r="A394" s="47" t="s">
        <v>568</v>
      </c>
      <c r="B394" s="88"/>
      <c r="C394" s="43">
        <v>800</v>
      </c>
      <c r="D394" s="43">
        <f>1596875.94-4000</f>
        <v>1592875.94</v>
      </c>
    </row>
    <row r="395" spans="1:4" x14ac:dyDescent="0.25">
      <c r="A395" s="47" t="s">
        <v>565</v>
      </c>
      <c r="B395" s="88"/>
      <c r="C395" s="65">
        <v>300</v>
      </c>
      <c r="D395" s="43">
        <v>30000</v>
      </c>
    </row>
    <row r="396" spans="1:4" ht="30" x14ac:dyDescent="0.25">
      <c r="A396" s="47" t="s">
        <v>643</v>
      </c>
      <c r="B396" s="88" t="s">
        <v>638</v>
      </c>
      <c r="C396" s="65"/>
      <c r="D396" s="43">
        <f>D397</f>
        <v>14979</v>
      </c>
    </row>
    <row r="397" spans="1:4" x14ac:dyDescent="0.25">
      <c r="A397" s="47" t="s">
        <v>566</v>
      </c>
      <c r="B397" s="88"/>
      <c r="C397" s="65">
        <v>200</v>
      </c>
      <c r="D397" s="43">
        <v>14979</v>
      </c>
    </row>
    <row r="398" spans="1:4" ht="30" x14ac:dyDescent="0.25">
      <c r="A398" s="47" t="s">
        <v>644</v>
      </c>
      <c r="B398" s="88" t="s">
        <v>639</v>
      </c>
      <c r="C398" s="65"/>
      <c r="D398" s="43">
        <f>D399</f>
        <v>14979</v>
      </c>
    </row>
    <row r="399" spans="1:4" x14ac:dyDescent="0.25">
      <c r="A399" s="47" t="s">
        <v>566</v>
      </c>
      <c r="B399" s="88"/>
      <c r="C399" s="65">
        <v>200</v>
      </c>
      <c r="D399" s="43">
        <v>14979</v>
      </c>
    </row>
    <row r="400" spans="1:4" ht="30" x14ac:dyDescent="0.25">
      <c r="A400" s="47" t="s">
        <v>646</v>
      </c>
      <c r="B400" s="88" t="s">
        <v>640</v>
      </c>
      <c r="C400" s="65"/>
      <c r="D400" s="43">
        <f>D401+D402</f>
        <v>110853.39</v>
      </c>
    </row>
    <row r="401" spans="1:4" ht="45" x14ac:dyDescent="0.25">
      <c r="A401" s="47" t="s">
        <v>567</v>
      </c>
      <c r="B401" s="88"/>
      <c r="C401" s="65">
        <v>100</v>
      </c>
      <c r="D401" s="43">
        <v>96394.25</v>
      </c>
    </row>
    <row r="402" spans="1:4" x14ac:dyDescent="0.25">
      <c r="A402" s="47" t="s">
        <v>566</v>
      </c>
      <c r="B402" s="88"/>
      <c r="C402" s="65">
        <v>200</v>
      </c>
      <c r="D402" s="43">
        <v>14459.14</v>
      </c>
    </row>
    <row r="403" spans="1:4" ht="30" x14ac:dyDescent="0.25">
      <c r="A403" s="47" t="s">
        <v>645</v>
      </c>
      <c r="B403" s="88" t="s">
        <v>641</v>
      </c>
      <c r="C403" s="65"/>
      <c r="D403" s="43">
        <f>D404</f>
        <v>14979</v>
      </c>
    </row>
    <row r="404" spans="1:4" x14ac:dyDescent="0.25">
      <c r="A404" s="47" t="s">
        <v>566</v>
      </c>
      <c r="B404" s="88"/>
      <c r="C404" s="65">
        <v>200</v>
      </c>
      <c r="D404" s="43">
        <v>14979</v>
      </c>
    </row>
    <row r="405" spans="1:4" ht="30" x14ac:dyDescent="0.25">
      <c r="A405" s="47" t="s">
        <v>647</v>
      </c>
      <c r="B405" s="88" t="s">
        <v>642</v>
      </c>
      <c r="C405" s="65"/>
      <c r="D405" s="43">
        <f>D406+D407</f>
        <v>95193.8</v>
      </c>
    </row>
    <row r="406" spans="1:4" ht="45" x14ac:dyDescent="0.25">
      <c r="A406" s="47" t="s">
        <v>567</v>
      </c>
      <c r="B406" s="88"/>
      <c r="C406" s="65">
        <v>100</v>
      </c>
      <c r="D406" s="43">
        <v>82777.210000000006</v>
      </c>
    </row>
    <row r="407" spans="1:4" x14ac:dyDescent="0.25">
      <c r="A407" s="47" t="s">
        <v>566</v>
      </c>
      <c r="B407" s="88"/>
      <c r="C407" s="65">
        <v>200</v>
      </c>
      <c r="D407" s="43">
        <v>12416.59</v>
      </c>
    </row>
    <row r="408" spans="1:4" ht="23.1" customHeight="1" x14ac:dyDescent="0.25">
      <c r="A408" s="47" t="s">
        <v>587</v>
      </c>
      <c r="B408" s="88" t="s">
        <v>296</v>
      </c>
      <c r="C408" s="57"/>
      <c r="D408" s="43">
        <f>D409</f>
        <v>5900</v>
      </c>
    </row>
    <row r="409" spans="1:4" x14ac:dyDescent="0.25">
      <c r="A409" s="47" t="s">
        <v>579</v>
      </c>
      <c r="B409" s="88"/>
      <c r="C409" s="57">
        <v>200</v>
      </c>
      <c r="D409" s="43">
        <f>6000-100</f>
        <v>5900</v>
      </c>
    </row>
    <row r="410" spans="1:4" x14ac:dyDescent="0.25">
      <c r="A410" s="47" t="s">
        <v>399</v>
      </c>
      <c r="B410" s="88" t="s">
        <v>297</v>
      </c>
      <c r="C410" s="57"/>
      <c r="D410" s="43">
        <f>D411+D412</f>
        <v>884269</v>
      </c>
    </row>
    <row r="411" spans="1:4" ht="45" x14ac:dyDescent="0.25">
      <c r="A411" s="47" t="s">
        <v>567</v>
      </c>
      <c r="B411" s="88"/>
      <c r="C411" s="57">
        <v>100</v>
      </c>
      <c r="D411" s="43">
        <f>966630-177115</f>
        <v>789515</v>
      </c>
    </row>
    <row r="412" spans="1:4" x14ac:dyDescent="0.25">
      <c r="A412" s="47" t="s">
        <v>566</v>
      </c>
      <c r="B412" s="88"/>
      <c r="C412" s="57">
        <v>200</v>
      </c>
      <c r="D412" s="43">
        <v>94754</v>
      </c>
    </row>
    <row r="413" spans="1:4" x14ac:dyDescent="0.25">
      <c r="A413" s="47" t="s">
        <v>315</v>
      </c>
      <c r="B413" s="88" t="s">
        <v>299</v>
      </c>
      <c r="C413" s="57"/>
      <c r="D413" s="43">
        <f>D414+D415</f>
        <v>394250</v>
      </c>
    </row>
    <row r="414" spans="1:4" ht="45" x14ac:dyDescent="0.25">
      <c r="A414" s="47" t="s">
        <v>567</v>
      </c>
      <c r="B414" s="88"/>
      <c r="C414" s="57">
        <v>100</v>
      </c>
      <c r="D414" s="43">
        <v>387913</v>
      </c>
    </row>
    <row r="415" spans="1:4" x14ac:dyDescent="0.25">
      <c r="A415" s="47" t="s">
        <v>566</v>
      </c>
      <c r="B415" s="88"/>
      <c r="C415" s="57">
        <v>200</v>
      </c>
      <c r="D415" s="43">
        <v>6337</v>
      </c>
    </row>
    <row r="416" spans="1:4" x14ac:dyDescent="0.25">
      <c r="A416" s="47" t="s">
        <v>316</v>
      </c>
      <c r="B416" s="88" t="s">
        <v>300</v>
      </c>
      <c r="C416" s="57"/>
      <c r="D416" s="43">
        <f>D417</f>
        <v>22337</v>
      </c>
    </row>
    <row r="417" spans="1:4" x14ac:dyDescent="0.25">
      <c r="A417" s="47" t="s">
        <v>566</v>
      </c>
      <c r="B417" s="88"/>
      <c r="C417" s="57">
        <v>200</v>
      </c>
      <c r="D417" s="43">
        <v>22337</v>
      </c>
    </row>
    <row r="418" spans="1:4" x14ac:dyDescent="0.25">
      <c r="A418" s="66" t="s">
        <v>317</v>
      </c>
      <c r="B418" s="89" t="s">
        <v>417</v>
      </c>
      <c r="C418" s="77"/>
      <c r="D418" s="75">
        <f>D421+D427+D433+D431+D435+D441+D425+D439+D443+D419+D429+D437+D423</f>
        <v>82164935.079999998</v>
      </c>
    </row>
    <row r="419" spans="1:4" ht="31.5" x14ac:dyDescent="0.25">
      <c r="A419" s="80" t="s">
        <v>706</v>
      </c>
      <c r="B419" s="93" t="s">
        <v>708</v>
      </c>
      <c r="C419" s="57"/>
      <c r="D419" s="82">
        <f>D420</f>
        <v>546070.48</v>
      </c>
    </row>
    <row r="420" spans="1:4" ht="15.75" x14ac:dyDescent="0.25">
      <c r="A420" s="80" t="s">
        <v>707</v>
      </c>
      <c r="B420" s="94"/>
      <c r="C420" s="57">
        <v>500</v>
      </c>
      <c r="D420" s="82">
        <v>546070.48</v>
      </c>
    </row>
    <row r="421" spans="1:4" x14ac:dyDescent="0.25">
      <c r="A421" s="47" t="s">
        <v>400</v>
      </c>
      <c r="B421" s="88" t="s">
        <v>418</v>
      </c>
      <c r="C421" s="57"/>
      <c r="D421" s="43">
        <f>D422</f>
        <v>143772</v>
      </c>
    </row>
    <row r="422" spans="1:4" x14ac:dyDescent="0.25">
      <c r="A422" s="47" t="s">
        <v>569</v>
      </c>
      <c r="B422" s="88"/>
      <c r="C422" s="57">
        <v>500</v>
      </c>
      <c r="D422" s="43">
        <v>143772</v>
      </c>
    </row>
    <row r="423" spans="1:4" ht="47.25" x14ac:dyDescent="0.25">
      <c r="A423" s="80" t="s">
        <v>709</v>
      </c>
      <c r="B423" s="93" t="s">
        <v>710</v>
      </c>
      <c r="C423" s="57"/>
      <c r="D423" s="43">
        <f>D424</f>
        <v>63491</v>
      </c>
    </row>
    <row r="424" spans="1:4" x14ac:dyDescent="0.25">
      <c r="A424" s="47" t="s">
        <v>569</v>
      </c>
      <c r="B424" s="88"/>
      <c r="C424" s="57">
        <v>500</v>
      </c>
      <c r="D424" s="43">
        <v>63491</v>
      </c>
    </row>
    <row r="425" spans="1:4" ht="30" x14ac:dyDescent="0.25">
      <c r="A425" s="47" t="s">
        <v>676</v>
      </c>
      <c r="B425" s="88" t="s">
        <v>675</v>
      </c>
      <c r="C425" s="57"/>
      <c r="D425" s="43">
        <f>D426</f>
        <v>1560414</v>
      </c>
    </row>
    <row r="426" spans="1:4" x14ac:dyDescent="0.25">
      <c r="A426" s="47" t="s">
        <v>569</v>
      </c>
      <c r="B426" s="88"/>
      <c r="C426" s="57">
        <v>500</v>
      </c>
      <c r="D426" s="43">
        <v>1560414</v>
      </c>
    </row>
    <row r="427" spans="1:4" x14ac:dyDescent="0.25">
      <c r="A427" s="47" t="s">
        <v>364</v>
      </c>
      <c r="B427" s="88" t="s">
        <v>563</v>
      </c>
      <c r="C427" s="57"/>
      <c r="D427" s="43">
        <f>D428</f>
        <v>1494900</v>
      </c>
    </row>
    <row r="428" spans="1:4" x14ac:dyDescent="0.25">
      <c r="A428" s="47" t="s">
        <v>569</v>
      </c>
      <c r="B428" s="88"/>
      <c r="C428" s="57">
        <v>500</v>
      </c>
      <c r="D428" s="43">
        <v>1494900</v>
      </c>
    </row>
    <row r="429" spans="1:4" ht="31.5" x14ac:dyDescent="0.25">
      <c r="A429" s="81" t="s">
        <v>711</v>
      </c>
      <c r="B429" s="93" t="s">
        <v>712</v>
      </c>
      <c r="C429" s="57"/>
      <c r="D429" s="43">
        <f>D430</f>
        <v>3327530</v>
      </c>
    </row>
    <row r="430" spans="1:4" x14ac:dyDescent="0.25">
      <c r="A430" s="47" t="s">
        <v>569</v>
      </c>
      <c r="B430" s="88"/>
      <c r="C430" s="57">
        <v>500</v>
      </c>
      <c r="D430" s="43">
        <v>3327530</v>
      </c>
    </row>
    <row r="431" spans="1:4" x14ac:dyDescent="0.25">
      <c r="A431" s="47" t="s">
        <v>649</v>
      </c>
      <c r="B431" s="88" t="s">
        <v>648</v>
      </c>
      <c r="C431" s="57"/>
      <c r="D431" s="43">
        <f>D432</f>
        <v>11996394.6</v>
      </c>
    </row>
    <row r="432" spans="1:4" x14ac:dyDescent="0.25">
      <c r="A432" s="47" t="s">
        <v>569</v>
      </c>
      <c r="B432" s="88"/>
      <c r="C432" s="57">
        <v>500</v>
      </c>
      <c r="D432" s="43">
        <v>11996394.6</v>
      </c>
    </row>
    <row r="433" spans="1:4" x14ac:dyDescent="0.25">
      <c r="A433" s="47" t="s">
        <v>318</v>
      </c>
      <c r="B433" s="88" t="s">
        <v>419</v>
      </c>
      <c r="C433" s="57"/>
      <c r="D433" s="43">
        <f>D434</f>
        <v>54480000</v>
      </c>
    </row>
    <row r="434" spans="1:4" x14ac:dyDescent="0.25">
      <c r="A434" s="47" t="s">
        <v>569</v>
      </c>
      <c r="B434" s="88"/>
      <c r="C434" s="57">
        <v>500</v>
      </c>
      <c r="D434" s="43">
        <v>54480000</v>
      </c>
    </row>
    <row r="435" spans="1:4" x14ac:dyDescent="0.25">
      <c r="A435" s="47" t="s">
        <v>652</v>
      </c>
      <c r="B435" s="88" t="s">
        <v>650</v>
      </c>
      <c r="C435" s="57"/>
      <c r="D435" s="43">
        <f>D436</f>
        <v>35796</v>
      </c>
    </row>
    <row r="436" spans="1:4" x14ac:dyDescent="0.25">
      <c r="A436" s="47" t="s">
        <v>569</v>
      </c>
      <c r="B436" s="88"/>
      <c r="C436" s="57">
        <v>500</v>
      </c>
      <c r="D436" s="43">
        <v>35796</v>
      </c>
    </row>
    <row r="437" spans="1:4" x14ac:dyDescent="0.25">
      <c r="A437" s="47" t="s">
        <v>713</v>
      </c>
      <c r="B437" s="93" t="s">
        <v>714</v>
      </c>
      <c r="C437" s="57"/>
      <c r="D437" s="43">
        <f>D438</f>
        <v>531567</v>
      </c>
    </row>
    <row r="438" spans="1:4" x14ac:dyDescent="0.25">
      <c r="A438" s="47" t="s">
        <v>569</v>
      </c>
      <c r="B438" s="88"/>
      <c r="C438" s="57">
        <v>500</v>
      </c>
      <c r="D438" s="43">
        <v>531567</v>
      </c>
    </row>
    <row r="439" spans="1:4" x14ac:dyDescent="0.25">
      <c r="A439" s="47" t="s">
        <v>678</v>
      </c>
      <c r="B439" s="88" t="s">
        <v>677</v>
      </c>
      <c r="C439" s="57"/>
      <c r="D439" s="43">
        <f>D440</f>
        <v>3418000</v>
      </c>
    </row>
    <row r="440" spans="1:4" x14ac:dyDescent="0.25">
      <c r="A440" s="47" t="s">
        <v>569</v>
      </c>
      <c r="B440" s="88"/>
      <c r="C440" s="57">
        <v>500</v>
      </c>
      <c r="D440" s="43">
        <v>3418000</v>
      </c>
    </row>
    <row r="441" spans="1:4" ht="30" x14ac:dyDescent="0.25">
      <c r="A441" s="47" t="s">
        <v>653</v>
      </c>
      <c r="B441" s="88" t="s">
        <v>651</v>
      </c>
      <c r="C441" s="57"/>
      <c r="D441" s="43">
        <f>D442</f>
        <v>3747000</v>
      </c>
    </row>
    <row r="442" spans="1:4" x14ac:dyDescent="0.25">
      <c r="A442" s="47" t="s">
        <v>569</v>
      </c>
      <c r="B442" s="88"/>
      <c r="C442" s="57">
        <v>500</v>
      </c>
      <c r="D442" s="43">
        <v>3747000</v>
      </c>
    </row>
    <row r="443" spans="1:4" ht="16.5" customHeight="1" x14ac:dyDescent="0.25">
      <c r="A443" s="47" t="s">
        <v>680</v>
      </c>
      <c r="B443" s="88" t="s">
        <v>679</v>
      </c>
      <c r="C443" s="57"/>
      <c r="D443" s="43">
        <f>D444</f>
        <v>820000</v>
      </c>
    </row>
    <row r="444" spans="1:4" x14ac:dyDescent="0.25">
      <c r="A444" s="47" t="s">
        <v>569</v>
      </c>
      <c r="B444" s="88"/>
      <c r="C444" s="57">
        <v>500</v>
      </c>
      <c r="D444" s="43">
        <v>820000</v>
      </c>
    </row>
    <row r="445" spans="1:4" x14ac:dyDescent="0.25">
      <c r="A445" s="78" t="s">
        <v>570</v>
      </c>
      <c r="B445" s="95"/>
      <c r="C445" s="67"/>
      <c r="D445" s="75">
        <f>D6+D76+D168+D173+D178+D193+D203+D255+D261+D290+D297+D318+D329+D349+D367+D372+D383+D418</f>
        <v>452272081.48000002</v>
      </c>
    </row>
    <row r="446" spans="1:4" x14ac:dyDescent="0.25">
      <c r="A446" s="58" t="s">
        <v>576</v>
      </c>
      <c r="B446" s="96"/>
      <c r="C446" s="43"/>
      <c r="D446" s="83">
        <v>-5670795.29</v>
      </c>
    </row>
    <row r="447" spans="1:4" x14ac:dyDescent="0.25">
      <c r="A447" s="59"/>
      <c r="B447" s="60"/>
    </row>
    <row r="448" spans="1:4" x14ac:dyDescent="0.25">
      <c r="A448" s="59"/>
      <c r="B448" s="60"/>
    </row>
    <row r="450" spans="1:1" x14ac:dyDescent="0.25">
      <c r="A450" s="39" t="s">
        <v>580</v>
      </c>
    </row>
  </sheetData>
  <mergeCells count="4">
    <mergeCell ref="A3:D3"/>
    <mergeCell ref="A2:D2"/>
    <mergeCell ref="A1:D1"/>
    <mergeCell ref="A4:D4"/>
  </mergeCells>
  <pageMargins left="0.70866141732283472" right="0.70866141732283472" top="0.74803149606299213" bottom="0.74803149606299213" header="0.31496062992125984" footer="0.31496062992125984"/>
  <pageSetup paperSize="9" scale="52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2016г.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2016-09-30T06:16:52Z</cp:lastPrinted>
  <dcterms:created xsi:type="dcterms:W3CDTF">2015-09-23T12:24:19Z</dcterms:created>
  <dcterms:modified xsi:type="dcterms:W3CDTF">2016-09-30T06:17:00Z</dcterms:modified>
</cp:coreProperties>
</file>