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95" windowHeight="8070"/>
  </bookViews>
  <sheets>
    <sheet name="Лист2" sheetId="9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O77" i="9" l="1"/>
  <c r="O87" i="9" l="1"/>
  <c r="P38" i="9" l="1"/>
  <c r="Q38" i="9"/>
  <c r="O35" i="9"/>
  <c r="N35" i="9"/>
  <c r="P77" i="9" l="1"/>
  <c r="Q77" i="9"/>
  <c r="O83" i="9"/>
  <c r="O81" i="9" l="1"/>
  <c r="O75" i="9" l="1"/>
  <c r="O76" i="9"/>
  <c r="O79" i="9"/>
  <c r="O80" i="9"/>
  <c r="N75" i="9"/>
  <c r="N76" i="9"/>
  <c r="N78" i="9"/>
  <c r="N77" i="9" s="1"/>
  <c r="N79" i="9"/>
  <c r="N80" i="9"/>
  <c r="O74" i="9"/>
  <c r="N74" i="9"/>
  <c r="M78" i="9"/>
  <c r="M77" i="9" s="1"/>
  <c r="O78" i="9" l="1"/>
  <c r="O70" i="9"/>
  <c r="O71" i="9"/>
  <c r="O72" i="9"/>
  <c r="N70" i="9"/>
  <c r="N71" i="9"/>
  <c r="N72" i="9"/>
  <c r="H65" i="9"/>
  <c r="I65" i="9"/>
  <c r="J65" i="9"/>
  <c r="K65" i="9"/>
  <c r="L65" i="9"/>
  <c r="M65" i="9"/>
  <c r="P65" i="9"/>
  <c r="Q65" i="9"/>
  <c r="G65" i="9"/>
  <c r="J32" i="9" l="1"/>
  <c r="K32" i="9"/>
  <c r="K53" i="9" l="1"/>
  <c r="L53" i="9"/>
  <c r="M53" i="9"/>
  <c r="P53" i="9"/>
  <c r="Q53" i="9"/>
  <c r="J53" i="9"/>
  <c r="O52" i="9"/>
  <c r="N52" i="9"/>
  <c r="K38" i="9"/>
  <c r="L38" i="9"/>
  <c r="M38" i="9"/>
  <c r="J38" i="9"/>
  <c r="I32" i="9" l="1"/>
  <c r="H32" i="9"/>
  <c r="I38" i="9" l="1"/>
  <c r="H38" i="9"/>
  <c r="O32" i="9" l="1"/>
  <c r="O33" i="9"/>
  <c r="O34" i="9"/>
  <c r="N32" i="9"/>
  <c r="N33" i="9"/>
  <c r="N34" i="9"/>
  <c r="I7" i="9"/>
  <c r="J7" i="9"/>
  <c r="K7" i="9"/>
  <c r="L7" i="9"/>
  <c r="L90" i="9" s="1"/>
  <c r="M7" i="9"/>
  <c r="M90" i="9" s="1"/>
  <c r="H7" i="9"/>
  <c r="O51" i="9" l="1"/>
  <c r="N51" i="9"/>
  <c r="J90" i="9" l="1"/>
  <c r="K90" i="9"/>
  <c r="O9" i="9"/>
  <c r="O10" i="9"/>
  <c r="O12" i="9"/>
  <c r="O13" i="9"/>
  <c r="O14" i="9"/>
  <c r="O16" i="9"/>
  <c r="O18" i="9"/>
  <c r="O20" i="9"/>
  <c r="O21" i="9"/>
  <c r="O23" i="9"/>
  <c r="O24" i="9"/>
  <c r="O25" i="9"/>
  <c r="O27" i="9"/>
  <c r="O28" i="9"/>
  <c r="O29" i="9"/>
  <c r="O31" i="9"/>
  <c r="O39" i="9"/>
  <c r="O40" i="9"/>
  <c r="O41" i="9"/>
  <c r="O42" i="9"/>
  <c r="O43" i="9"/>
  <c r="O44" i="9"/>
  <c r="O45" i="9"/>
  <c r="O47" i="9"/>
  <c r="O48" i="9"/>
  <c r="O49" i="9"/>
  <c r="O50" i="9"/>
  <c r="O54" i="9"/>
  <c r="O55" i="9"/>
  <c r="O56" i="9"/>
  <c r="O57" i="9"/>
  <c r="O59" i="9"/>
  <c r="O60" i="9"/>
  <c r="O61" i="9"/>
  <c r="O62" i="9"/>
  <c r="O63" i="9"/>
  <c r="O66" i="9"/>
  <c r="O67" i="9"/>
  <c r="O68" i="9"/>
  <c r="O69" i="9"/>
  <c r="N9" i="9"/>
  <c r="N10" i="9"/>
  <c r="N12" i="9"/>
  <c r="N13" i="9"/>
  <c r="N14" i="9"/>
  <c r="N16" i="9"/>
  <c r="N18" i="9"/>
  <c r="N20" i="9"/>
  <c r="N21" i="9"/>
  <c r="N23" i="9"/>
  <c r="N24" i="9"/>
  <c r="N25" i="9"/>
  <c r="N27" i="9"/>
  <c r="N28" i="9"/>
  <c r="N29" i="9"/>
  <c r="N31" i="9"/>
  <c r="N39" i="9"/>
  <c r="N40" i="9"/>
  <c r="N41" i="9"/>
  <c r="N42" i="9"/>
  <c r="N43" i="9"/>
  <c r="N44" i="9"/>
  <c r="N45" i="9"/>
  <c r="N47" i="9"/>
  <c r="N48" i="9"/>
  <c r="N49" i="9"/>
  <c r="N50" i="9"/>
  <c r="N54" i="9"/>
  <c r="N55" i="9"/>
  <c r="N56" i="9"/>
  <c r="N57" i="9"/>
  <c r="N59" i="9"/>
  <c r="N60" i="9"/>
  <c r="N61" i="9"/>
  <c r="N62" i="9"/>
  <c r="N63" i="9"/>
  <c r="N66" i="9"/>
  <c r="N67" i="9"/>
  <c r="N68" i="9"/>
  <c r="N69" i="9"/>
  <c r="N65" i="9" l="1"/>
  <c r="O65" i="9"/>
  <c r="O53" i="9"/>
  <c r="N53" i="9"/>
  <c r="H53" i="9"/>
  <c r="F65" i="9" l="1"/>
  <c r="D65" i="9" l="1"/>
  <c r="E65" i="9"/>
  <c r="C65" i="9"/>
  <c r="G46" i="9" l="1"/>
  <c r="F46" i="9"/>
  <c r="F38" i="9" l="1"/>
  <c r="N46" i="9"/>
  <c r="N38" i="9" s="1"/>
  <c r="G38" i="9"/>
  <c r="O46" i="9"/>
  <c r="O38" i="9" s="1"/>
  <c r="G53" i="9"/>
  <c r="I53" i="9"/>
  <c r="F53" i="9"/>
  <c r="H90" i="9" l="1"/>
  <c r="I90" i="9"/>
  <c r="F7" i="9"/>
  <c r="F90" i="9" s="1"/>
  <c r="G7" i="9"/>
  <c r="C53" i="9"/>
  <c r="D53" i="9"/>
  <c r="E53" i="9"/>
  <c r="B53" i="9"/>
  <c r="D38" i="9"/>
  <c r="E38" i="9"/>
  <c r="B65" i="9"/>
  <c r="G90" i="9" l="1"/>
  <c r="C30" i="9"/>
  <c r="O30" i="9" s="1"/>
  <c r="B30" i="9"/>
  <c r="N30" i="9" s="1"/>
  <c r="C26" i="9" l="1"/>
  <c r="O26" i="9" s="1"/>
  <c r="D26" i="9"/>
  <c r="E26" i="9"/>
  <c r="C22" i="9"/>
  <c r="O22" i="9" s="1"/>
  <c r="D22" i="9"/>
  <c r="P22" i="9" s="1"/>
  <c r="P7" i="9" s="1"/>
  <c r="P90" i="9" s="1"/>
  <c r="E22" i="9"/>
  <c r="Q22" i="9" s="1"/>
  <c r="Q7" i="9" s="1"/>
  <c r="Q90" i="9" s="1"/>
  <c r="C38" i="9"/>
  <c r="B38" i="9"/>
  <c r="B26" i="9"/>
  <c r="N26" i="9" s="1"/>
  <c r="B22" i="9"/>
  <c r="N22" i="9" s="1"/>
  <c r="C19" i="9"/>
  <c r="O19" i="9" s="1"/>
  <c r="B19" i="9"/>
  <c r="N19" i="9" s="1"/>
  <c r="C17" i="9"/>
  <c r="O17" i="9" s="1"/>
  <c r="B17" i="9"/>
  <c r="N17" i="9" s="1"/>
  <c r="C15" i="9"/>
  <c r="O15" i="9" s="1"/>
  <c r="D15" i="9"/>
  <c r="E15" i="9"/>
  <c r="B15" i="9"/>
  <c r="N15" i="9" s="1"/>
  <c r="C11" i="9"/>
  <c r="O11" i="9" s="1"/>
  <c r="B11" i="9"/>
  <c r="N11" i="9" s="1"/>
  <c r="C8" i="9"/>
  <c r="O8" i="9" s="1"/>
  <c r="D8" i="9"/>
  <c r="D7" i="9" s="1"/>
  <c r="D90" i="9" s="1"/>
  <c r="E8" i="9"/>
  <c r="E7" i="9" s="1"/>
  <c r="E90" i="9" s="1"/>
  <c r="B8" i="9"/>
  <c r="N8" i="9" s="1"/>
  <c r="O7" i="9" l="1"/>
  <c r="N7" i="9"/>
  <c r="N90" i="9" s="1"/>
  <c r="O90" i="9"/>
  <c r="Q6" i="9"/>
  <c r="P6" i="9"/>
  <c r="B7" i="9"/>
  <c r="B90" i="9" s="1"/>
  <c r="C7" i="9"/>
  <c r="C90" i="9" s="1"/>
  <c r="N6" i="9" l="1"/>
  <c r="O6" i="9"/>
</calcChain>
</file>

<file path=xl/sharedStrings.xml><?xml version="1.0" encoding="utf-8"?>
<sst xmlns="http://schemas.openxmlformats.org/spreadsheetml/2006/main" count="104" uniqueCount="75">
  <si>
    <t>доходы</t>
  </si>
  <si>
    <t>расходы</t>
  </si>
  <si>
    <t>Благовещенское сп</t>
  </si>
  <si>
    <t>Вареговское сп</t>
  </si>
  <si>
    <t>Субвенция на осуществление первичного воинского учета на территориях, где отсутствуют военные комиссариаты</t>
  </si>
  <si>
    <t>Субвенция на отлов и содержание безнадзорных животных</t>
  </si>
  <si>
    <t>Субвенция на подготовку и проведение Всероссийской сельскохозяйственной переписи 2016 года</t>
  </si>
  <si>
    <t xml:space="preserve"> 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</si>
  <si>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обеспечение деятельности органов опеки и попечительства</t>
  </si>
  <si>
    <t>Субсидия на проведение капитального ремонта муниципальных учреждений культуры</t>
  </si>
  <si>
    <t>Субсидия на  оснащение оборудованием муниципальных учреждений культуры</t>
  </si>
  <si>
    <t>Строительство плоскостных сооружений</t>
  </si>
  <si>
    <t>Субсидия на господдержку материально-технической  базы  образовательных организаций  Ярославской области</t>
  </si>
  <si>
    <t>Мероприятия , связанные с отдыхом и оздоровлением детей, находящихся в трудной жизненной ситуации</t>
  </si>
  <si>
    <t>Всего</t>
  </si>
  <si>
    <t>2016 год</t>
  </si>
  <si>
    <t>2017год</t>
  </si>
  <si>
    <t>2018 год</t>
  </si>
  <si>
    <t xml:space="preserve">Большесельское сп </t>
  </si>
  <si>
    <t>Субсидия на государственную поддержку молодых семей Ярославской области в приобретении  жилья(федеральный бюджет)</t>
  </si>
  <si>
    <t>Субсидия на государственную поддержку молодых семей Ярославской области в приобретении  жилья (областной бюджет)</t>
  </si>
  <si>
    <t>1. Финансовое управление</t>
  </si>
  <si>
    <t xml:space="preserve">2. Администрация муниципального района </t>
  </si>
  <si>
    <t>МАЙ 2016г.</t>
  </si>
  <si>
    <t>Субсидия   на переселение граждан из жилищного фонда, признанного непригодным для проживания, и (или) жилищного фонда с высоким уровнем износа</t>
  </si>
  <si>
    <t>Программа "Семья и дети" (новогодние подарки)</t>
  </si>
  <si>
    <t xml:space="preserve">3. Управление образования администрации  муниципального района </t>
  </si>
  <si>
    <t>3. Управление Социальной защиты населения</t>
  </si>
  <si>
    <t>Межбюджетные трансферты на  выплату  денежного поощрения лучшим муниципальным учреждениям культуры, находящимся на территориях сельских  поселений, за счет средств  федерального бюджета</t>
  </si>
  <si>
    <t>июнь</t>
  </si>
  <si>
    <t>июль</t>
  </si>
  <si>
    <t>1. 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</si>
  <si>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2. 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</si>
  <si>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3. Субвенция на содержание ребенка в семье опекуна и приемной семье, а также вознаграждение, причитающееся приемному родителю</t>
  </si>
  <si>
    <t>5. Субвенция на государственную поддержку опеки и попечительства</t>
  </si>
  <si>
    <t>8. Субвенция на организацию питания обучающихся образовательных организаций</t>
  </si>
  <si>
    <t>Федеральный бюджет</t>
  </si>
  <si>
    <t>Областной бюджет</t>
  </si>
  <si>
    <t>Межбюджетные трансферты на комплектование  книжных фондов библиотек муниципальных образований Ярославской области</t>
  </si>
  <si>
    <t>Межбюджетные трансферты на подключение общедоступных библиотек к сети  "ИНТЕРНЕТ" (федеральный бюджет)</t>
  </si>
  <si>
    <t>Субвенция на обеспечение мер социальной поддержки Донорам</t>
  </si>
  <si>
    <t>Субвенция на осуществление полномочий Российской Федерации по государственной регистрации актов гражданского состояния</t>
  </si>
  <si>
    <t>Субсидия на выполнение мероприятий по обеспечению бесперебойного предоставления коммунальных услуг потребителям Ярославской области</t>
  </si>
  <si>
    <t>Субсидия  на реализацию мероприятий по патриотическому воспитанию граждан</t>
  </si>
  <si>
    <t>Субвенция на соцподдержку граждан, подвергшихся радиации</t>
  </si>
  <si>
    <t>август</t>
  </si>
  <si>
    <t>сентябрь</t>
  </si>
  <si>
    <t>2017 год</t>
  </si>
  <si>
    <t>Субсидия  на благоустройство населенных пунктов Ярославской области</t>
  </si>
  <si>
    <t xml:space="preserve"> Субсидия на  поддержку малого и среднего предпринимательства</t>
  </si>
  <si>
    <t>Субвенция на  предоставление гражданам  субсидий на оплату жилого помещения и коммунальных услуг</t>
  </si>
  <si>
    <t>Субвенция на оплату жилого  помещения и коммунальных услуг ОКГ, оказание мер социальной поддержки которым относится к полномочиям Ярослвской области</t>
  </si>
  <si>
    <t>Субвенция на социальную поддержку отдельных категорий граждан в части ежемесячного пособия на детей</t>
  </si>
  <si>
    <t>Уточнение областного бюджета</t>
  </si>
  <si>
    <t xml:space="preserve">Уточнение бюджетных ассигнований за счет свободных остатков  средств  всего, в том числе </t>
  </si>
  <si>
    <t xml:space="preserve"> Перераспределение средств  между Главными распорядитеми бюджетных средств, в том числе </t>
  </si>
  <si>
    <t>Закрытие бюджетных ассигнований по программе "Семья и дети",  в части софинансирования на приобретение новогодних подарков</t>
  </si>
  <si>
    <t>Управление образования</t>
  </si>
  <si>
    <t>Управление социальной защиты населения</t>
  </si>
  <si>
    <t>Увеличение бюджетных  ассигнований муниципальным учреждениям образования в связи  с увеличением  минимального  размера оплаты  труда</t>
  </si>
  <si>
    <t>На приобретение книг и  мебели для  муниципального учреждения культуры "Большесельский центр информационно-культурной  и музейно-выставочной деятельности"</t>
  </si>
  <si>
    <t>Итого уточнение  сентября 2016г.</t>
  </si>
  <si>
    <t>Субсидия на реализацию мероприятий по возмещению части затрат организациям и индивидуальным предпринимателям, занимающимся доставкой  товаров в отдаленные сельские пкнуты</t>
  </si>
  <si>
    <t>Мероприятия по содействию решению  вопросов местного значения по обращению депутатов Ярославской областной  Думы (на  пошив  танцевальных костюмов)</t>
  </si>
  <si>
    <t>Субсидия на реализацию мероприятий по строительству и реконструкции объектов теплоснабжения, в том числе кредиторская задолженность по состоянию на 01.01.2016 года в сумме 4638492,65 руб</t>
  </si>
  <si>
    <t>Субсидия на реализацию мероприятий по строительству и реконструкции объектов водоснабжения и водоотведения за счет средств областного бюджета, в том числе кредиторская задолженность по состоянию на 01.01.2016г. в сумме 279902,52 руб.</t>
  </si>
  <si>
    <r>
      <t>Мероприятия по содействию решению  вопросов местного значения по обращению депутатов Ярославской областной  Думы. (</t>
    </r>
    <r>
      <rPr>
        <i/>
        <sz val="12"/>
        <rFont val="Times New Roman"/>
        <family val="1"/>
        <charset val="204"/>
      </rPr>
      <t>В том числе  для Дуниловской СОШ на приобретение стендов в сумме 40000 руб., Дуниловского дс на  приобретение игрового оборудования  для детской площадки в сумме  50000руб.)</t>
    </r>
  </si>
  <si>
    <t>Уточнение бюджета в  сентябре 2016 года</t>
  </si>
  <si>
    <t xml:space="preserve">Закрытие  бюджетных ассигнований в части софинансирования  областной субсидии на  возмещение затрат  организациям и частным предпринимателям  предоставляющих социально значимые услуги населению </t>
  </si>
  <si>
    <t>Увеличение бюджетных ассигнований на  софинансирование субсидии по потриотическому воспитанию граждан</t>
  </si>
  <si>
    <t>Увеличение бюджетных ассигнований на  компенсацию льгот специалистам культуры, работающим в сельской местности</t>
  </si>
  <si>
    <t>Перераспределение  бюджетных ассигнований между школами и детсткими садами экономии  по оплате  коммунальных услуг на ремонты  образовательных учреждений</t>
  </si>
  <si>
    <t>Экономия по оплате  коммунальных услуг</t>
  </si>
  <si>
    <t>Ремонты образовательных учреждений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</si>
  <si>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 ,  водоснабжению  и  водоотведению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</si>
</sst>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-#,##0;\ "/>
    <numFmt numFmtId="165" formatCode="#,##0.00;[Red]\-#,##0.00;\ "/>
    <numFmt numFmtId="166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0" borderId="1" xfId="0" applyBorder="1"/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64" fontId="2" fillId="2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/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164" fontId="5" fillId="3" borderId="1" xfId="0" applyNumberFormat="1" applyFont="1" applyFill="1" applyBorder="1" applyAlignment="1">
      <alignment vertical="center"/>
    </xf>
    <xf numFmtId="2" fontId="0" fillId="0" borderId="0" xfId="0" applyNumberFormat="1"/>
    <xf numFmtId="164" fontId="2" fillId="2" borderId="3" xfId="0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0" fontId="0" fillId="0" borderId="3" xfId="0" applyBorder="1"/>
    <xf numFmtId="0" fontId="0" fillId="0" borderId="12" xfId="0" applyBorder="1"/>
    <xf numFmtId="166" fontId="2" fillId="2" borderId="12" xfId="0" applyNumberFormat="1" applyFont="1" applyFill="1" applyBorder="1"/>
    <xf numFmtId="166" fontId="2" fillId="2" borderId="15" xfId="0" applyNumberFormat="1" applyFont="1" applyFill="1" applyBorder="1"/>
    <xf numFmtId="164" fontId="2" fillId="3" borderId="12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15" xfId="0" applyFont="1" applyBorder="1"/>
    <xf numFmtId="164" fontId="5" fillId="3" borderId="12" xfId="0" applyNumberFormat="1" applyFont="1" applyFill="1" applyBorder="1" applyAlignment="1">
      <alignment vertical="center"/>
    </xf>
    <xf numFmtId="0" fontId="0" fillId="0" borderId="15" xfId="0" applyBorder="1"/>
    <xf numFmtId="164" fontId="7" fillId="3" borderId="15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5" fontId="2" fillId="3" borderId="12" xfId="0" applyNumberFormat="1" applyFont="1" applyFill="1" applyBorder="1" applyAlignment="1">
      <alignment vertical="center"/>
    </xf>
    <xf numFmtId="165" fontId="2" fillId="3" borderId="15" xfId="0" applyNumberFormat="1" applyFont="1" applyFill="1" applyBorder="1" applyAlignment="1">
      <alignment vertical="center"/>
    </xf>
    <xf numFmtId="165" fontId="7" fillId="3" borderId="12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0" fontId="0" fillId="0" borderId="13" xfId="0" applyBorder="1"/>
    <xf numFmtId="164" fontId="2" fillId="2" borderId="16" xfId="0" applyNumberFormat="1" applyFont="1" applyFill="1" applyBorder="1" applyAlignment="1">
      <alignment vertical="center"/>
    </xf>
    <xf numFmtId="166" fontId="2" fillId="2" borderId="17" xfId="0" applyNumberFormat="1" applyFont="1" applyFill="1" applyBorder="1"/>
    <xf numFmtId="0" fontId="0" fillId="0" borderId="16" xfId="0" applyBorder="1"/>
    <xf numFmtId="0" fontId="0" fillId="0" borderId="2" xfId="0" applyBorder="1"/>
    <xf numFmtId="166" fontId="2" fillId="2" borderId="2" xfId="0" applyNumberFormat="1" applyFont="1" applyFill="1" applyBorder="1"/>
    <xf numFmtId="0" fontId="0" fillId="0" borderId="5" xfId="0" applyBorder="1"/>
    <xf numFmtId="166" fontId="2" fillId="2" borderId="21" xfId="0" applyNumberFormat="1" applyFont="1" applyFill="1" applyBorder="1"/>
    <xf numFmtId="166" fontId="2" fillId="2" borderId="19" xfId="0" applyNumberFormat="1" applyFont="1" applyFill="1" applyBorder="1"/>
    <xf numFmtId="0" fontId="0" fillId="0" borderId="19" xfId="0" applyBorder="1"/>
    <xf numFmtId="0" fontId="0" fillId="0" borderId="22" xfId="0" applyBorder="1"/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164" fontId="10" fillId="0" borderId="1" xfId="0" applyNumberFormat="1" applyFont="1" applyBorder="1"/>
    <xf numFmtId="0" fontId="0" fillId="0" borderId="8" xfId="0" applyBorder="1"/>
    <xf numFmtId="0" fontId="7" fillId="0" borderId="12" xfId="0" applyFont="1" applyBorder="1"/>
    <xf numFmtId="0" fontId="7" fillId="0" borderId="8" xfId="0" applyFont="1" applyBorder="1"/>
    <xf numFmtId="0" fontId="0" fillId="0" borderId="23" xfId="0" applyBorder="1"/>
    <xf numFmtId="164" fontId="2" fillId="2" borderId="19" xfId="0" applyNumberFormat="1" applyFont="1" applyFill="1" applyBorder="1" applyAlignment="1">
      <alignment vertical="center"/>
    </xf>
    <xf numFmtId="166" fontId="0" fillId="0" borderId="1" xfId="0" applyNumberFormat="1" applyBorder="1"/>
    <xf numFmtId="2" fontId="11" fillId="0" borderId="0" xfId="0" applyNumberFormat="1" applyFont="1"/>
    <xf numFmtId="0" fontId="2" fillId="0" borderId="12" xfId="0" applyFont="1" applyBorder="1"/>
    <xf numFmtId="0" fontId="2" fillId="0" borderId="2" xfId="0" applyFont="1" applyBorder="1"/>
    <xf numFmtId="0" fontId="12" fillId="0" borderId="1" xfId="0" applyFont="1" applyBorder="1"/>
    <xf numFmtId="0" fontId="0" fillId="3" borderId="12" xfId="0" applyFill="1" applyBorder="1"/>
    <xf numFmtId="0" fontId="0" fillId="3" borderId="2" xfId="0" applyFill="1" applyBorder="1"/>
    <xf numFmtId="0" fontId="0" fillId="3" borderId="22" xfId="0" applyFill="1" applyBorder="1"/>
    <xf numFmtId="0" fontId="0" fillId="3" borderId="5" xfId="0" applyFill="1" applyBorder="1"/>
    <xf numFmtId="0" fontId="13" fillId="0" borderId="2" xfId="0" applyFont="1" applyBorder="1" applyAlignment="1">
      <alignment wrapText="1"/>
    </xf>
    <xf numFmtId="0" fontId="2" fillId="0" borderId="19" xfId="0" applyFont="1" applyBorder="1"/>
    <xf numFmtId="166" fontId="7" fillId="0" borderId="1" xfId="0" applyNumberFormat="1" applyFont="1" applyBorder="1"/>
    <xf numFmtId="166" fontId="7" fillId="0" borderId="23" xfId="0" applyNumberFormat="1" applyFont="1" applyBorder="1"/>
    <xf numFmtId="0" fontId="0" fillId="0" borderId="24" xfId="0" applyBorder="1"/>
    <xf numFmtId="0" fontId="0" fillId="3" borderId="1" xfId="0" applyFill="1" applyBorder="1"/>
    <xf numFmtId="0" fontId="14" fillId="4" borderId="7" xfId="0" applyFont="1" applyFill="1" applyBorder="1" applyAlignment="1">
      <alignment horizontal="left"/>
    </xf>
    <xf numFmtId="0" fontId="0" fillId="4" borderId="12" xfId="0" applyFill="1" applyBorder="1"/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/>
    <xf numFmtId="0" fontId="0" fillId="4" borderId="19" xfId="0" applyFill="1" applyBorder="1"/>
    <xf numFmtId="0" fontId="0" fillId="4" borderId="8" xfId="0" applyFill="1" applyBorder="1"/>
    <xf numFmtId="166" fontId="14" fillId="4" borderId="1" xfId="0" applyNumberFormat="1" applyFont="1" applyFill="1" applyBorder="1"/>
    <xf numFmtId="0" fontId="15" fillId="4" borderId="2" xfId="1" applyNumberFormat="1" applyFont="1" applyFill="1" applyBorder="1" applyAlignment="1" applyProtection="1">
      <alignment horizontal="left" vertical="top" wrapText="1"/>
      <protection hidden="1"/>
    </xf>
    <xf numFmtId="164" fontId="2" fillId="4" borderId="16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vertical="center"/>
    </xf>
    <xf numFmtId="0" fontId="0" fillId="4" borderId="3" xfId="0" applyFill="1" applyBorder="1"/>
    <xf numFmtId="0" fontId="0" fillId="4" borderId="13" xfId="0" applyFill="1" applyBorder="1"/>
    <xf numFmtId="0" fontId="0" fillId="4" borderId="16" xfId="0" applyFill="1" applyBorder="1"/>
    <xf numFmtId="0" fontId="0" fillId="4" borderId="5" xfId="0" applyFill="1" applyBorder="1"/>
    <xf numFmtId="0" fontId="0" fillId="4" borderId="22" xfId="0" applyFill="1" applyBorder="1"/>
    <xf numFmtId="0" fontId="14" fillId="4" borderId="5" xfId="0" applyFont="1" applyFill="1" applyBorder="1"/>
    <xf numFmtId="166" fontId="14" fillId="4" borderId="5" xfId="0" applyNumberFormat="1" applyFont="1" applyFill="1" applyBorder="1"/>
    <xf numFmtId="0" fontId="0" fillId="3" borderId="3" xfId="0" applyFill="1" applyBorder="1"/>
    <xf numFmtId="0" fontId="0" fillId="3" borderId="13" xfId="0" applyFill="1" applyBorder="1"/>
    <xf numFmtId="0" fontId="0" fillId="3" borderId="16" xfId="0" applyFill="1" applyBorder="1"/>
    <xf numFmtId="0" fontId="14" fillId="3" borderId="5" xfId="0" applyFont="1" applyFill="1" applyBorder="1"/>
    <xf numFmtId="0" fontId="14" fillId="4" borderId="3" xfId="0" applyFont="1" applyFill="1" applyBorder="1"/>
    <xf numFmtId="0" fontId="14" fillId="3" borderId="3" xfId="0" applyFont="1" applyFill="1" applyBorder="1"/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3" fillId="3" borderId="2" xfId="1" applyNumberFormat="1" applyFont="1" applyFill="1" applyBorder="1" applyAlignment="1" applyProtection="1">
      <alignment horizontal="left" vertical="top" wrapText="1"/>
      <protection hidden="1"/>
    </xf>
    <xf numFmtId="2" fontId="14" fillId="4" borderId="5" xfId="0" applyNumberFormat="1" applyFont="1" applyFill="1" applyBorder="1"/>
    <xf numFmtId="166" fontId="0" fillId="3" borderId="5" xfId="0" applyNumberFormat="1" applyFont="1" applyFill="1" applyBorder="1"/>
    <xf numFmtId="2" fontId="2" fillId="3" borderId="5" xfId="0" applyNumberFormat="1" applyFont="1" applyFill="1" applyBorder="1"/>
    <xf numFmtId="0" fontId="6" fillId="3" borderId="5" xfId="0" applyFont="1" applyFill="1" applyBorder="1"/>
    <xf numFmtId="0" fontId="7" fillId="3" borderId="5" xfId="0" applyFont="1" applyFill="1" applyBorder="1"/>
    <xf numFmtId="166" fontId="7" fillId="3" borderId="5" xfId="0" applyNumberFormat="1" applyFont="1" applyFill="1" applyBorder="1"/>
    <xf numFmtId="2" fontId="2" fillId="3" borderId="0" xfId="0" applyNumberFormat="1" applyFont="1" applyFill="1" applyBorder="1"/>
    <xf numFmtId="0" fontId="0" fillId="3" borderId="0" xfId="0" applyFill="1" applyBorder="1"/>
    <xf numFmtId="2" fontId="14" fillId="4" borderId="1" xfId="0" applyNumberFormat="1" applyFont="1" applyFill="1" applyBorder="1"/>
    <xf numFmtId="166" fontId="2" fillId="3" borderId="5" xfId="0" applyNumberFormat="1" applyFont="1" applyFill="1" applyBorder="1"/>
    <xf numFmtId="166" fontId="2" fillId="0" borderId="23" xfId="0" applyNumberFormat="1" applyFont="1" applyBorder="1"/>
    <xf numFmtId="0" fontId="14" fillId="2" borderId="2" xfId="0" applyFont="1" applyFill="1" applyBorder="1"/>
    <xf numFmtId="0" fontId="15" fillId="2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alignment horizontal="left" vertical="top" wrapText="1"/>
      <protection hidden="1"/>
    </xf>
    <xf numFmtId="164" fontId="9" fillId="3" borderId="23" xfId="0" applyNumberFormat="1" applyFont="1" applyFill="1" applyBorder="1" applyAlignment="1">
      <alignment vertical="center"/>
    </xf>
    <xf numFmtId="0" fontId="7" fillId="3" borderId="3" xfId="0" applyFont="1" applyFill="1" applyBorder="1"/>
    <xf numFmtId="0" fontId="7" fillId="3" borderId="13" xfId="0" applyFont="1" applyFill="1" applyBorder="1"/>
    <xf numFmtId="0" fontId="7" fillId="3" borderId="16" xfId="0" applyFont="1" applyFill="1" applyBorder="1"/>
    <xf numFmtId="0" fontId="7" fillId="3" borderId="22" xfId="0" applyFont="1" applyFill="1" applyBorder="1"/>
    <xf numFmtId="164" fontId="7" fillId="3" borderId="16" xfId="0" applyNumberFormat="1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  <xf numFmtId="0" fontId="16" fillId="3" borderId="5" xfId="0" applyFont="1" applyFill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5" xfId="1" applyNumberFormat="1" applyFont="1" applyFill="1" applyBorder="1" applyAlignment="1" applyProtection="1">
      <alignment horizontal="left" vertical="top" wrapText="1"/>
      <protection hidden="1"/>
    </xf>
    <xf numFmtId="166" fontId="2" fillId="2" borderId="16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5" xfId="0" applyNumberFormat="1" applyFont="1" applyFill="1" applyBorder="1"/>
    <xf numFmtId="166" fontId="2" fillId="2" borderId="22" xfId="0" applyNumberFormat="1" applyFont="1" applyFill="1" applyBorder="1"/>
    <xf numFmtId="0" fontId="8" fillId="3" borderId="0" xfId="1" applyNumberFormat="1" applyFont="1" applyFill="1" applyBorder="1" applyAlignment="1" applyProtection="1">
      <alignment horizontal="left" vertical="top" wrapText="1"/>
      <protection hidden="1"/>
    </xf>
    <xf numFmtId="166" fontId="0" fillId="3" borderId="0" xfId="0" applyNumberFormat="1" applyFill="1" applyBorder="1"/>
    <xf numFmtId="166" fontId="2" fillId="3" borderId="0" xfId="0" applyNumberFormat="1" applyFont="1" applyFill="1" applyBorder="1"/>
    <xf numFmtId="2" fontId="11" fillId="3" borderId="0" xfId="0" applyNumberFormat="1" applyFont="1" applyFill="1" applyBorder="1"/>
    <xf numFmtId="0" fontId="8" fillId="3" borderId="25" xfId="1" applyNumberFormat="1" applyFont="1" applyFill="1" applyBorder="1" applyAlignment="1" applyProtection="1">
      <alignment horizontal="left" vertical="top" wrapText="1"/>
      <protection hidden="1"/>
    </xf>
    <xf numFmtId="2" fontId="0" fillId="3" borderId="25" xfId="0" applyNumberFormat="1" applyFill="1" applyBorder="1"/>
    <xf numFmtId="0" fontId="0" fillId="3" borderId="25" xfId="0" applyFill="1" applyBorder="1"/>
    <xf numFmtId="166" fontId="0" fillId="3" borderId="25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A77" zoomScale="77" zoomScaleNormal="77" workbookViewId="0">
      <pane xSplit="1" topLeftCell="B1" activePane="topRight" state="frozen"/>
      <selection activeCell="A2" sqref="A2"/>
      <selection pane="topRight" activeCell="A83" sqref="A83"/>
    </sheetView>
  </sheetViews>
  <sheetFormatPr defaultRowHeight="15" x14ac:dyDescent="0.25"/>
  <cols>
    <col min="1" max="1" width="65.140625" customWidth="1"/>
    <col min="2" max="2" width="17" hidden="1" customWidth="1"/>
    <col min="3" max="3" width="17.5703125" hidden="1" customWidth="1"/>
    <col min="4" max="4" width="11.28515625" hidden="1" customWidth="1"/>
    <col min="5" max="5" width="11.140625" hidden="1" customWidth="1"/>
    <col min="6" max="6" width="18.28515625" hidden="1" customWidth="1"/>
    <col min="7" max="7" width="18.5703125" hidden="1" customWidth="1"/>
    <col min="8" max="8" width="19.85546875" hidden="1" customWidth="1"/>
    <col min="9" max="9" width="14.85546875" hidden="1" customWidth="1"/>
    <col min="10" max="10" width="17.28515625" hidden="1" customWidth="1"/>
    <col min="11" max="11" width="17.140625" hidden="1" customWidth="1"/>
    <col min="12" max="12" width="10.42578125" hidden="1" customWidth="1"/>
    <col min="13" max="13" width="17.7109375" hidden="1" customWidth="1"/>
    <col min="14" max="14" width="19" customWidth="1"/>
    <col min="15" max="15" width="17.85546875" customWidth="1"/>
    <col min="16" max="16" width="13.5703125" customWidth="1"/>
    <col min="17" max="17" width="13.42578125" customWidth="1"/>
  </cols>
  <sheetData>
    <row r="1" spans="1:17" ht="18.75" x14ac:dyDescent="0.3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5.75" thickBot="1" x14ac:dyDescent="0.3"/>
    <row r="3" spans="1:17" x14ac:dyDescent="0.25">
      <c r="A3" s="138"/>
      <c r="B3" s="135" t="s">
        <v>23</v>
      </c>
      <c r="C3" s="136"/>
      <c r="D3" s="136"/>
      <c r="E3" s="137"/>
      <c r="F3" s="129" t="s">
        <v>29</v>
      </c>
      <c r="G3" s="130"/>
      <c r="H3" s="129" t="s">
        <v>30</v>
      </c>
      <c r="I3" s="130"/>
      <c r="J3" s="124" t="s">
        <v>45</v>
      </c>
      <c r="K3" s="125"/>
      <c r="L3" s="124" t="s">
        <v>46</v>
      </c>
      <c r="M3" s="125"/>
      <c r="N3" s="126" t="s">
        <v>61</v>
      </c>
      <c r="O3" s="127"/>
      <c r="P3" s="127"/>
      <c r="Q3" s="128"/>
    </row>
    <row r="4" spans="1:17" x14ac:dyDescent="0.25">
      <c r="A4" s="139"/>
      <c r="B4" s="133" t="s">
        <v>15</v>
      </c>
      <c r="C4" s="134"/>
      <c r="D4" s="141" t="s">
        <v>16</v>
      </c>
      <c r="E4" s="143" t="s">
        <v>17</v>
      </c>
      <c r="F4" s="131" t="s">
        <v>15</v>
      </c>
      <c r="G4" s="132"/>
      <c r="H4" s="131" t="s">
        <v>15</v>
      </c>
      <c r="I4" s="132"/>
      <c r="J4" s="1"/>
      <c r="K4" s="1"/>
      <c r="L4" s="1"/>
      <c r="M4" s="1"/>
      <c r="N4" s="124" t="s">
        <v>15</v>
      </c>
      <c r="O4" s="125"/>
      <c r="P4" s="1" t="s">
        <v>47</v>
      </c>
      <c r="Q4" s="1" t="s">
        <v>17</v>
      </c>
    </row>
    <row r="5" spans="1:17" x14ac:dyDescent="0.25">
      <c r="A5" s="140"/>
      <c r="B5" s="20" t="s">
        <v>0</v>
      </c>
      <c r="C5" s="1" t="s">
        <v>1</v>
      </c>
      <c r="D5" s="142"/>
      <c r="E5" s="144"/>
      <c r="F5" s="20" t="s">
        <v>0</v>
      </c>
      <c r="G5" s="43" t="s">
        <v>1</v>
      </c>
      <c r="H5" s="20" t="s">
        <v>0</v>
      </c>
      <c r="I5" s="43" t="s">
        <v>1</v>
      </c>
      <c r="J5" s="1"/>
      <c r="K5" s="1"/>
      <c r="L5" s="1"/>
      <c r="M5" s="1"/>
      <c r="N5" s="1" t="s">
        <v>0</v>
      </c>
      <c r="O5" s="1" t="s">
        <v>1</v>
      </c>
      <c r="P5" s="1"/>
      <c r="Q5" s="1"/>
    </row>
    <row r="6" spans="1:17" ht="18.75" x14ac:dyDescent="0.3">
      <c r="A6" s="72" t="s">
        <v>53</v>
      </c>
      <c r="B6" s="73"/>
      <c r="C6" s="74"/>
      <c r="D6" s="75"/>
      <c r="E6" s="76"/>
      <c r="F6" s="73"/>
      <c r="G6" s="77"/>
      <c r="H6" s="78"/>
      <c r="I6" s="79"/>
      <c r="J6" s="79"/>
      <c r="K6" s="79"/>
      <c r="L6" s="79"/>
      <c r="M6" s="79"/>
      <c r="N6" s="80">
        <f>N7+N38+N53+N65</f>
        <v>17042070</v>
      </c>
      <c r="O6" s="80">
        <f>O7+O38+O53+O65</f>
        <v>17042070</v>
      </c>
      <c r="P6" s="80">
        <f>P7+P38+P53+P65</f>
        <v>600000</v>
      </c>
      <c r="Q6" s="80">
        <f>Q7+Q38+Q53+Q65</f>
        <v>600000</v>
      </c>
    </row>
    <row r="7" spans="1:17" ht="21" customHeight="1" x14ac:dyDescent="0.3">
      <c r="A7" s="110" t="s">
        <v>21</v>
      </c>
      <c r="B7" s="21">
        <f>B8+B11+B15+B17+B19+B22+B26+B30</f>
        <v>2454504.9800000004</v>
      </c>
      <c r="C7" s="13">
        <f t="shared" ref="C7:G7" si="0">C8+C11+C15+C17+C19+C22+C26+C30</f>
        <v>2454504.9800000004</v>
      </c>
      <c r="D7" s="13">
        <f t="shared" si="0"/>
        <v>600000</v>
      </c>
      <c r="E7" s="22">
        <f t="shared" si="0"/>
        <v>600000</v>
      </c>
      <c r="F7" s="21">
        <f t="shared" si="0"/>
        <v>-124562.5</v>
      </c>
      <c r="G7" s="44">
        <f t="shared" si="0"/>
        <v>-124562.5</v>
      </c>
      <c r="H7" s="47">
        <f>H8+H11+H15+H17+H19+H22+H26+H30+H32</f>
        <v>1080000</v>
      </c>
      <c r="I7" s="47">
        <f t="shared" ref="I7:M7" si="1">I8+I11+I15+I17+I19+I22+I26+I30+I32</f>
        <v>1080000</v>
      </c>
      <c r="J7" s="47">
        <f t="shared" si="1"/>
        <v>-360000</v>
      </c>
      <c r="K7" s="47">
        <f t="shared" si="1"/>
        <v>-360000</v>
      </c>
      <c r="L7" s="47">
        <f t="shared" si="1"/>
        <v>0</v>
      </c>
      <c r="M7" s="47">
        <f t="shared" si="1"/>
        <v>0</v>
      </c>
      <c r="N7" s="47">
        <f>N8+N11+N15+N17+N19+N22+N26+N30+N32+N35</f>
        <v>3113433.4800000004</v>
      </c>
      <c r="O7" s="47">
        <f t="shared" ref="O7:Q7" si="2">O8+O11+O15+O17+O19+O22+O26+O30+O32+O35</f>
        <v>3113433.4800000004</v>
      </c>
      <c r="P7" s="47">
        <f t="shared" si="2"/>
        <v>600000</v>
      </c>
      <c r="Q7" s="21">
        <f t="shared" si="2"/>
        <v>600000</v>
      </c>
    </row>
    <row r="8" spans="1:17" ht="36.75" customHeight="1" x14ac:dyDescent="0.25">
      <c r="A8" s="2" t="s">
        <v>4</v>
      </c>
      <c r="B8" s="23">
        <f>B9+B10</f>
        <v>1660</v>
      </c>
      <c r="C8" s="7">
        <f t="shared" ref="C8:E8" si="3">C9+C10</f>
        <v>1660</v>
      </c>
      <c r="D8" s="7">
        <f t="shared" si="3"/>
        <v>0</v>
      </c>
      <c r="E8" s="24">
        <f t="shared" si="3"/>
        <v>0</v>
      </c>
      <c r="F8" s="20"/>
      <c r="G8" s="43"/>
      <c r="H8" s="20"/>
      <c r="I8" s="43"/>
      <c r="J8" s="1"/>
      <c r="K8" s="1"/>
      <c r="L8" s="1"/>
      <c r="M8" s="1"/>
      <c r="N8" s="121">
        <f t="shared" ref="N8:N72" si="4">B8+F8+H8+J8+L8</f>
        <v>1660</v>
      </c>
      <c r="O8" s="121">
        <f t="shared" ref="O8:O72" si="5">C8+G8+I8+K8+M8</f>
        <v>1660</v>
      </c>
      <c r="P8" s="1"/>
      <c r="Q8" s="1"/>
    </row>
    <row r="9" spans="1:17" ht="20.25" customHeight="1" x14ac:dyDescent="0.25">
      <c r="A9" s="5" t="s">
        <v>2</v>
      </c>
      <c r="B9" s="25">
        <v>830</v>
      </c>
      <c r="C9" s="4">
        <v>830</v>
      </c>
      <c r="D9" s="4"/>
      <c r="E9" s="26"/>
      <c r="F9" s="20"/>
      <c r="G9" s="43"/>
      <c r="H9" s="20"/>
      <c r="I9" s="43"/>
      <c r="J9" s="1"/>
      <c r="K9" s="1"/>
      <c r="L9" s="1"/>
      <c r="M9" s="1"/>
      <c r="N9" s="57">
        <f t="shared" si="4"/>
        <v>830</v>
      </c>
      <c r="O9" s="57">
        <f t="shared" si="5"/>
        <v>830</v>
      </c>
      <c r="P9" s="1"/>
      <c r="Q9" s="1"/>
    </row>
    <row r="10" spans="1:17" ht="15.75" customHeight="1" x14ac:dyDescent="0.25">
      <c r="A10" s="5" t="s">
        <v>3</v>
      </c>
      <c r="B10" s="25">
        <v>830</v>
      </c>
      <c r="C10" s="4">
        <v>830</v>
      </c>
      <c r="D10" s="4"/>
      <c r="E10" s="26"/>
      <c r="F10" s="20"/>
      <c r="G10" s="43"/>
      <c r="H10" s="20"/>
      <c r="I10" s="43"/>
      <c r="J10" s="1"/>
      <c r="K10" s="1"/>
      <c r="L10" s="1"/>
      <c r="M10" s="1"/>
      <c r="N10" s="57">
        <f t="shared" si="4"/>
        <v>830</v>
      </c>
      <c r="O10" s="57">
        <f t="shared" si="5"/>
        <v>830</v>
      </c>
      <c r="P10" s="1"/>
      <c r="Q10" s="1"/>
    </row>
    <row r="11" spans="1:17" ht="23.25" customHeight="1" x14ac:dyDescent="0.25">
      <c r="A11" s="2" t="s">
        <v>5</v>
      </c>
      <c r="B11" s="27">
        <f>B12+B13+B14</f>
        <v>-37567</v>
      </c>
      <c r="C11" s="15">
        <f>C12+C13+C14</f>
        <v>-37567</v>
      </c>
      <c r="D11" s="1"/>
      <c r="E11" s="28"/>
      <c r="F11" s="20"/>
      <c r="G11" s="43"/>
      <c r="H11" s="20"/>
      <c r="I11" s="43"/>
      <c r="J11" s="1"/>
      <c r="K11" s="1"/>
      <c r="L11" s="1"/>
      <c r="M11" s="1"/>
      <c r="N11" s="121">
        <f t="shared" si="4"/>
        <v>-37567</v>
      </c>
      <c r="O11" s="121">
        <f t="shared" si="5"/>
        <v>-37567</v>
      </c>
      <c r="P11" s="1"/>
      <c r="Q11" s="1"/>
    </row>
    <row r="12" spans="1:17" ht="17.25" customHeight="1" x14ac:dyDescent="0.25">
      <c r="A12" s="6" t="s">
        <v>18</v>
      </c>
      <c r="B12" s="25">
        <v>-2971.55</v>
      </c>
      <c r="C12" s="4">
        <v>-2972</v>
      </c>
      <c r="D12" s="4"/>
      <c r="E12" s="26"/>
      <c r="F12" s="20"/>
      <c r="G12" s="43"/>
      <c r="H12" s="20"/>
      <c r="I12" s="43"/>
      <c r="J12" s="1"/>
      <c r="K12" s="1"/>
      <c r="L12" s="1"/>
      <c r="M12" s="1"/>
      <c r="N12" s="57">
        <f t="shared" si="4"/>
        <v>-2971.55</v>
      </c>
      <c r="O12" s="57">
        <f t="shared" si="5"/>
        <v>-2972</v>
      </c>
      <c r="P12" s="1"/>
      <c r="Q12" s="1"/>
    </row>
    <row r="13" spans="1:17" ht="16.5" customHeight="1" x14ac:dyDescent="0.25">
      <c r="A13" s="5" t="s">
        <v>2</v>
      </c>
      <c r="B13" s="25">
        <v>-11232.45</v>
      </c>
      <c r="C13" s="4">
        <v>-11232</v>
      </c>
      <c r="D13" s="4"/>
      <c r="E13" s="26"/>
      <c r="F13" s="20"/>
      <c r="G13" s="43"/>
      <c r="H13" s="20"/>
      <c r="I13" s="43"/>
      <c r="J13" s="1"/>
      <c r="K13" s="1"/>
      <c r="L13" s="1"/>
      <c r="M13" s="1"/>
      <c r="N13" s="57">
        <f t="shared" si="4"/>
        <v>-11232.45</v>
      </c>
      <c r="O13" s="57">
        <f t="shared" si="5"/>
        <v>-11232</v>
      </c>
      <c r="P13" s="1"/>
      <c r="Q13" s="1"/>
    </row>
    <row r="14" spans="1:17" ht="19.5" customHeight="1" x14ac:dyDescent="0.25">
      <c r="A14" s="5" t="s">
        <v>3</v>
      </c>
      <c r="B14" s="25">
        <v>-23363</v>
      </c>
      <c r="C14" s="4">
        <v>-23363</v>
      </c>
      <c r="D14" s="4"/>
      <c r="E14" s="26"/>
      <c r="F14" s="20"/>
      <c r="G14" s="43"/>
      <c r="H14" s="20"/>
      <c r="I14" s="43"/>
      <c r="J14" s="1"/>
      <c r="K14" s="1"/>
      <c r="L14" s="1"/>
      <c r="M14" s="1"/>
      <c r="N14" s="57">
        <f t="shared" si="4"/>
        <v>-23363</v>
      </c>
      <c r="O14" s="57">
        <f t="shared" si="5"/>
        <v>-23363</v>
      </c>
      <c r="P14" s="1"/>
      <c r="Q14" s="1"/>
    </row>
    <row r="15" spans="1:17" ht="44.25" customHeight="1" x14ac:dyDescent="0.25">
      <c r="A15" s="2" t="s">
        <v>9</v>
      </c>
      <c r="B15" s="25">
        <f>B16</f>
        <v>-405100</v>
      </c>
      <c r="C15" s="8">
        <f t="shared" ref="C15:E15" si="6">C16</f>
        <v>-405100</v>
      </c>
      <c r="D15" s="8">
        <f t="shared" si="6"/>
        <v>0</v>
      </c>
      <c r="E15" s="29">
        <f t="shared" si="6"/>
        <v>0</v>
      </c>
      <c r="F15" s="20"/>
      <c r="G15" s="43"/>
      <c r="H15" s="20"/>
      <c r="I15" s="43"/>
      <c r="J15" s="1"/>
      <c r="K15" s="1"/>
      <c r="L15" s="1"/>
      <c r="M15" s="1"/>
      <c r="N15" s="121">
        <f t="shared" si="4"/>
        <v>-405100</v>
      </c>
      <c r="O15" s="121">
        <f t="shared" si="5"/>
        <v>-405100</v>
      </c>
      <c r="P15" s="1"/>
      <c r="Q15" s="1"/>
    </row>
    <row r="16" spans="1:17" ht="19.5" customHeight="1" x14ac:dyDescent="0.25">
      <c r="A16" s="6" t="s">
        <v>18</v>
      </c>
      <c r="B16" s="25">
        <v>-405100</v>
      </c>
      <c r="C16" s="4">
        <v>-405100</v>
      </c>
      <c r="D16" s="4"/>
      <c r="E16" s="26"/>
      <c r="F16" s="20"/>
      <c r="G16" s="43"/>
      <c r="H16" s="20"/>
      <c r="I16" s="43"/>
      <c r="J16" s="1"/>
      <c r="K16" s="1"/>
      <c r="L16" s="1"/>
      <c r="M16" s="1"/>
      <c r="N16" s="57">
        <f t="shared" si="4"/>
        <v>-405100</v>
      </c>
      <c r="O16" s="57">
        <f t="shared" si="5"/>
        <v>-405100</v>
      </c>
      <c r="P16" s="1"/>
      <c r="Q16" s="1"/>
    </row>
    <row r="17" spans="1:17" ht="41.25" customHeight="1" x14ac:dyDescent="0.25">
      <c r="A17" s="112" t="s">
        <v>10</v>
      </c>
      <c r="B17" s="30">
        <f>B18</f>
        <v>531567</v>
      </c>
      <c r="C17" s="12">
        <f>C18</f>
        <v>531567</v>
      </c>
      <c r="D17" s="4"/>
      <c r="E17" s="26"/>
      <c r="F17" s="20"/>
      <c r="G17" s="43"/>
      <c r="H17" s="20"/>
      <c r="I17" s="43"/>
      <c r="J17" s="1"/>
      <c r="K17" s="1"/>
      <c r="L17" s="1"/>
      <c r="M17" s="1"/>
      <c r="N17" s="121">
        <f t="shared" si="4"/>
        <v>531567</v>
      </c>
      <c r="O17" s="121">
        <f t="shared" si="5"/>
        <v>531567</v>
      </c>
      <c r="P17" s="1"/>
      <c r="Q17" s="1"/>
    </row>
    <row r="18" spans="1:17" ht="19.5" customHeight="1" x14ac:dyDescent="0.25">
      <c r="A18" s="5" t="s">
        <v>3</v>
      </c>
      <c r="B18" s="25">
        <v>531567</v>
      </c>
      <c r="C18" s="4">
        <v>531567</v>
      </c>
      <c r="D18" s="4"/>
      <c r="E18" s="26"/>
      <c r="F18" s="20"/>
      <c r="G18" s="43"/>
      <c r="H18" s="20"/>
      <c r="I18" s="43"/>
      <c r="J18" s="1"/>
      <c r="K18" s="1"/>
      <c r="L18" s="1"/>
      <c r="M18" s="1"/>
      <c r="N18" s="57">
        <f t="shared" si="4"/>
        <v>531567</v>
      </c>
      <c r="O18" s="57">
        <f t="shared" si="5"/>
        <v>531567</v>
      </c>
      <c r="P18" s="1"/>
      <c r="Q18" s="1"/>
    </row>
    <row r="19" spans="1:17" ht="19.5" customHeight="1" x14ac:dyDescent="0.25">
      <c r="A19" s="2" t="s">
        <v>11</v>
      </c>
      <c r="B19" s="30">
        <f>B20+B21</f>
        <v>3493315</v>
      </c>
      <c r="C19" s="12">
        <f>C20+C21</f>
        <v>3493315</v>
      </c>
      <c r="D19" s="4"/>
      <c r="E19" s="26"/>
      <c r="F19" s="59">
        <v>-165785</v>
      </c>
      <c r="G19" s="60">
        <v>-165785</v>
      </c>
      <c r="H19" s="20"/>
      <c r="I19" s="43"/>
      <c r="J19" s="1"/>
      <c r="K19" s="1"/>
      <c r="L19" s="1"/>
      <c r="M19" s="1"/>
      <c r="N19" s="121">
        <f t="shared" si="4"/>
        <v>3327530</v>
      </c>
      <c r="O19" s="121">
        <f t="shared" si="5"/>
        <v>3327530</v>
      </c>
      <c r="P19" s="1"/>
      <c r="Q19" s="1"/>
    </row>
    <row r="20" spans="1:17" ht="19.5" customHeight="1" x14ac:dyDescent="0.25">
      <c r="A20" s="6" t="s">
        <v>18</v>
      </c>
      <c r="B20" s="25">
        <v>1744925</v>
      </c>
      <c r="C20" s="4">
        <v>1744925</v>
      </c>
      <c r="D20" s="4"/>
      <c r="E20" s="26"/>
      <c r="F20" s="53">
        <v>-157045</v>
      </c>
      <c r="G20" s="5">
        <v>-157045</v>
      </c>
      <c r="H20" s="20"/>
      <c r="I20" s="43"/>
      <c r="J20" s="1"/>
      <c r="K20" s="1"/>
      <c r="L20" s="1"/>
      <c r="M20" s="1"/>
      <c r="N20" s="57">
        <f t="shared" si="4"/>
        <v>1587880</v>
      </c>
      <c r="O20" s="57">
        <f t="shared" si="5"/>
        <v>1587880</v>
      </c>
      <c r="P20" s="1"/>
      <c r="Q20" s="1"/>
    </row>
    <row r="21" spans="1:17" ht="19.5" customHeight="1" x14ac:dyDescent="0.25">
      <c r="A21" s="5" t="s">
        <v>3</v>
      </c>
      <c r="B21" s="25">
        <v>1748390</v>
      </c>
      <c r="C21" s="4">
        <v>1748390</v>
      </c>
      <c r="D21" s="4"/>
      <c r="E21" s="26"/>
      <c r="F21" s="53">
        <v>-8740</v>
      </c>
      <c r="G21" s="5">
        <v>-8740</v>
      </c>
      <c r="H21" s="20"/>
      <c r="I21" s="43"/>
      <c r="J21" s="1"/>
      <c r="K21" s="1"/>
      <c r="L21" s="1"/>
      <c r="M21" s="1"/>
      <c r="N21" s="57">
        <f t="shared" si="4"/>
        <v>1739650</v>
      </c>
      <c r="O21" s="57">
        <f t="shared" si="5"/>
        <v>1739650</v>
      </c>
      <c r="P21" s="1"/>
      <c r="Q21" s="1"/>
    </row>
    <row r="22" spans="1:17" ht="51" customHeight="1" x14ac:dyDescent="0.25">
      <c r="A22" s="2" t="s">
        <v>19</v>
      </c>
      <c r="B22" s="31">
        <f>B23+B24+B25</f>
        <v>504847.98</v>
      </c>
      <c r="C22" s="9">
        <f t="shared" ref="C22:E22" si="7">C23+C24+C25</f>
        <v>504847.98</v>
      </c>
      <c r="D22" s="9">
        <f t="shared" si="7"/>
        <v>600000</v>
      </c>
      <c r="E22" s="32">
        <f t="shared" si="7"/>
        <v>600000</v>
      </c>
      <c r="F22" s="59">
        <v>41222.5</v>
      </c>
      <c r="G22" s="60">
        <v>41222.5</v>
      </c>
      <c r="H22" s="20"/>
      <c r="I22" s="43"/>
      <c r="J22" s="1"/>
      <c r="K22" s="1"/>
      <c r="L22" s="1"/>
      <c r="M22" s="1"/>
      <c r="N22" s="121">
        <f t="shared" si="4"/>
        <v>546070.48</v>
      </c>
      <c r="O22" s="121">
        <f t="shared" si="5"/>
        <v>546070.48</v>
      </c>
      <c r="P22" s="122">
        <f>D22</f>
        <v>600000</v>
      </c>
      <c r="Q22" s="122">
        <f>E22</f>
        <v>600000</v>
      </c>
    </row>
    <row r="23" spans="1:17" ht="19.5" customHeight="1" x14ac:dyDescent="0.25">
      <c r="A23" s="6" t="s">
        <v>18</v>
      </c>
      <c r="B23" s="33">
        <v>382047.12</v>
      </c>
      <c r="C23" s="4">
        <v>382047.12</v>
      </c>
      <c r="D23" s="4">
        <v>200000</v>
      </c>
      <c r="E23" s="26">
        <v>200000</v>
      </c>
      <c r="F23" s="20"/>
      <c r="G23" s="43"/>
      <c r="H23" s="20"/>
      <c r="I23" s="43"/>
      <c r="J23" s="1"/>
      <c r="K23" s="1"/>
      <c r="L23" s="1"/>
      <c r="M23" s="1"/>
      <c r="N23" s="68">
        <f t="shared" si="4"/>
        <v>382047.12</v>
      </c>
      <c r="O23" s="68">
        <f t="shared" si="5"/>
        <v>382047.12</v>
      </c>
      <c r="P23" s="4">
        <v>200000</v>
      </c>
      <c r="Q23" s="4">
        <v>200000</v>
      </c>
    </row>
    <row r="24" spans="1:17" ht="19.5" customHeight="1" x14ac:dyDescent="0.25">
      <c r="A24" s="5" t="s">
        <v>2</v>
      </c>
      <c r="B24" s="33">
        <v>122800.86</v>
      </c>
      <c r="C24" s="4">
        <v>122800.86</v>
      </c>
      <c r="D24" s="4">
        <v>200000</v>
      </c>
      <c r="E24" s="26">
        <v>200000</v>
      </c>
      <c r="F24" s="20"/>
      <c r="G24" s="43"/>
      <c r="H24" s="20"/>
      <c r="I24" s="43"/>
      <c r="J24" s="1"/>
      <c r="K24" s="1"/>
      <c r="L24" s="1"/>
      <c r="M24" s="1"/>
      <c r="N24" s="68">
        <f t="shared" si="4"/>
        <v>122800.86</v>
      </c>
      <c r="O24" s="68">
        <f t="shared" si="5"/>
        <v>122800.86</v>
      </c>
      <c r="P24" s="4">
        <v>200000</v>
      </c>
      <c r="Q24" s="4">
        <v>200000</v>
      </c>
    </row>
    <row r="25" spans="1:17" ht="19.5" customHeight="1" x14ac:dyDescent="0.25">
      <c r="A25" s="5" t="s">
        <v>3</v>
      </c>
      <c r="B25" s="25"/>
      <c r="C25" s="4"/>
      <c r="D25" s="4">
        <v>200000</v>
      </c>
      <c r="E25" s="26">
        <v>200000</v>
      </c>
      <c r="F25" s="20"/>
      <c r="G25" s="43"/>
      <c r="H25" s="20"/>
      <c r="I25" s="43"/>
      <c r="J25" s="1"/>
      <c r="K25" s="1"/>
      <c r="L25" s="1"/>
      <c r="M25" s="1"/>
      <c r="N25" s="68">
        <f t="shared" si="4"/>
        <v>0</v>
      </c>
      <c r="O25" s="68">
        <f t="shared" si="5"/>
        <v>0</v>
      </c>
      <c r="P25" s="4">
        <v>200000</v>
      </c>
      <c r="Q25" s="4">
        <v>200000</v>
      </c>
    </row>
    <row r="26" spans="1:17" ht="52.5" customHeight="1" x14ac:dyDescent="0.25">
      <c r="A26" s="2" t="s">
        <v>20</v>
      </c>
      <c r="B26" s="23">
        <f>B27+B28+B29</f>
        <v>320000</v>
      </c>
      <c r="C26" s="7">
        <f t="shared" ref="C26:E26" si="8">C27+C28+C29</f>
        <v>320000</v>
      </c>
      <c r="D26" s="7">
        <f t="shared" si="8"/>
        <v>0</v>
      </c>
      <c r="E26" s="24">
        <f t="shared" si="8"/>
        <v>0</v>
      </c>
      <c r="F26" s="20"/>
      <c r="G26" s="43"/>
      <c r="H26" s="20"/>
      <c r="I26" s="43"/>
      <c r="J26" s="1"/>
      <c r="K26" s="1"/>
      <c r="L26" s="1"/>
      <c r="M26" s="1"/>
      <c r="N26" s="121">
        <f t="shared" si="4"/>
        <v>320000</v>
      </c>
      <c r="O26" s="121">
        <f t="shared" si="5"/>
        <v>320000</v>
      </c>
      <c r="P26" s="1"/>
      <c r="Q26" s="1"/>
    </row>
    <row r="27" spans="1:17" ht="19.5" customHeight="1" x14ac:dyDescent="0.25">
      <c r="A27" s="6" t="s">
        <v>18</v>
      </c>
      <c r="B27" s="25">
        <v>320000</v>
      </c>
      <c r="C27" s="4">
        <v>320000</v>
      </c>
      <c r="D27" s="4"/>
      <c r="E27" s="26"/>
      <c r="F27" s="20"/>
      <c r="G27" s="43"/>
      <c r="H27" s="20"/>
      <c r="I27" s="43"/>
      <c r="J27" s="1"/>
      <c r="K27" s="1"/>
      <c r="L27" s="1"/>
      <c r="M27" s="1"/>
      <c r="N27" s="57">
        <f t="shared" si="4"/>
        <v>320000</v>
      </c>
      <c r="O27" s="57">
        <f t="shared" si="5"/>
        <v>320000</v>
      </c>
      <c r="P27" s="1"/>
      <c r="Q27" s="1"/>
    </row>
    <row r="28" spans="1:17" ht="19.5" customHeight="1" x14ac:dyDescent="0.25">
      <c r="A28" s="5" t="s">
        <v>2</v>
      </c>
      <c r="B28" s="25"/>
      <c r="C28" s="4"/>
      <c r="D28" s="4"/>
      <c r="E28" s="26"/>
      <c r="F28" s="20"/>
      <c r="G28" s="43"/>
      <c r="H28" s="20"/>
      <c r="I28" s="43"/>
      <c r="J28" s="1"/>
      <c r="K28" s="1"/>
      <c r="L28" s="1"/>
      <c r="M28" s="1"/>
      <c r="N28" s="57">
        <f t="shared" si="4"/>
        <v>0</v>
      </c>
      <c r="O28" s="57">
        <f t="shared" si="5"/>
        <v>0</v>
      </c>
      <c r="P28" s="1"/>
      <c r="Q28" s="1"/>
    </row>
    <row r="29" spans="1:17" ht="19.5" customHeight="1" x14ac:dyDescent="0.25">
      <c r="A29" s="5" t="s">
        <v>3</v>
      </c>
      <c r="B29" s="25"/>
      <c r="C29" s="4"/>
      <c r="D29" s="4"/>
      <c r="E29" s="26"/>
      <c r="F29" s="20"/>
      <c r="G29" s="43"/>
      <c r="H29" s="20"/>
      <c r="I29" s="43"/>
      <c r="J29" s="1"/>
      <c r="K29" s="1"/>
      <c r="L29" s="1"/>
      <c r="M29" s="1"/>
      <c r="N29" s="57">
        <f t="shared" si="4"/>
        <v>0</v>
      </c>
      <c r="O29" s="57">
        <f t="shared" si="5"/>
        <v>0</v>
      </c>
      <c r="P29" s="1"/>
      <c r="Q29" s="1"/>
    </row>
    <row r="30" spans="1:17" ht="49.5" customHeight="1" x14ac:dyDescent="0.25">
      <c r="A30" s="66" t="s">
        <v>24</v>
      </c>
      <c r="B30" s="25">
        <f>B31</f>
        <v>-1954218</v>
      </c>
      <c r="C30" s="8">
        <f>C31</f>
        <v>-1954218</v>
      </c>
      <c r="D30" s="4"/>
      <c r="E30" s="26"/>
      <c r="F30" s="20"/>
      <c r="G30" s="43"/>
      <c r="H30" s="20"/>
      <c r="I30" s="43"/>
      <c r="J30" s="1"/>
      <c r="K30" s="1"/>
      <c r="L30" s="1"/>
      <c r="M30" s="1"/>
      <c r="N30" s="121">
        <f t="shared" si="4"/>
        <v>-1954218</v>
      </c>
      <c r="O30" s="121">
        <f t="shared" si="5"/>
        <v>-1954218</v>
      </c>
      <c r="P30" s="1"/>
      <c r="Q30" s="1"/>
    </row>
    <row r="31" spans="1:17" ht="19.5" customHeight="1" x14ac:dyDescent="0.25">
      <c r="A31" s="5" t="s">
        <v>3</v>
      </c>
      <c r="B31" s="34">
        <v>-1954218</v>
      </c>
      <c r="C31" s="61">
        <v>-1954218</v>
      </c>
      <c r="D31" s="4"/>
      <c r="E31" s="26"/>
      <c r="F31" s="20"/>
      <c r="G31" s="43"/>
      <c r="H31" s="20"/>
      <c r="I31" s="43"/>
      <c r="J31" s="1"/>
      <c r="K31" s="1"/>
      <c r="L31" s="1"/>
      <c r="M31" s="1"/>
      <c r="N31" s="57">
        <f t="shared" si="4"/>
        <v>-1954218</v>
      </c>
      <c r="O31" s="57">
        <f t="shared" si="5"/>
        <v>-1954218</v>
      </c>
      <c r="P31" s="1"/>
      <c r="Q31" s="1"/>
    </row>
    <row r="32" spans="1:17" ht="37.5" customHeight="1" x14ac:dyDescent="0.25">
      <c r="A32" s="66" t="s">
        <v>48</v>
      </c>
      <c r="B32" s="34"/>
      <c r="C32" s="61"/>
      <c r="D32" s="4"/>
      <c r="E32" s="26"/>
      <c r="F32" s="20"/>
      <c r="G32" s="52"/>
      <c r="H32" s="67">
        <f>H33+H34+H36</f>
        <v>1080000</v>
      </c>
      <c r="I32" s="67">
        <f>I33+I34+I36</f>
        <v>1080000</v>
      </c>
      <c r="J32" s="67">
        <f t="shared" ref="J32:K32" si="9">J33+J34+J36</f>
        <v>-360000</v>
      </c>
      <c r="K32" s="67">
        <f t="shared" si="9"/>
        <v>-360000</v>
      </c>
      <c r="L32" s="55"/>
      <c r="M32" s="55"/>
      <c r="N32" s="121">
        <f t="shared" si="4"/>
        <v>720000</v>
      </c>
      <c r="O32" s="121">
        <f t="shared" si="5"/>
        <v>720000</v>
      </c>
      <c r="P32" s="55"/>
      <c r="Q32" s="55"/>
    </row>
    <row r="33" spans="1:17" ht="19.5" customHeight="1" x14ac:dyDescent="0.25">
      <c r="A33" s="4" t="s">
        <v>2</v>
      </c>
      <c r="B33" s="113"/>
      <c r="C33" s="61"/>
      <c r="D33" s="4"/>
      <c r="E33" s="26"/>
      <c r="F33" s="20"/>
      <c r="G33" s="52"/>
      <c r="H33" s="48">
        <v>360000</v>
      </c>
      <c r="I33" s="1">
        <v>360000</v>
      </c>
      <c r="J33" s="55"/>
      <c r="K33" s="55"/>
      <c r="L33" s="55"/>
      <c r="M33" s="55"/>
      <c r="N33" s="68">
        <f t="shared" si="4"/>
        <v>360000</v>
      </c>
      <c r="O33" s="68">
        <f t="shared" si="5"/>
        <v>360000</v>
      </c>
      <c r="P33" s="55"/>
      <c r="Q33" s="55"/>
    </row>
    <row r="34" spans="1:17" ht="19.5" customHeight="1" x14ac:dyDescent="0.25">
      <c r="A34" s="4" t="s">
        <v>3</v>
      </c>
      <c r="B34" s="113"/>
      <c r="C34" s="61"/>
      <c r="D34" s="4"/>
      <c r="E34" s="26"/>
      <c r="F34" s="20"/>
      <c r="G34" s="52"/>
      <c r="H34" s="48">
        <v>360000</v>
      </c>
      <c r="I34" s="1">
        <v>360000</v>
      </c>
      <c r="J34" s="55"/>
      <c r="K34" s="55"/>
      <c r="L34" s="55"/>
      <c r="M34" s="55"/>
      <c r="N34" s="68">
        <f t="shared" si="4"/>
        <v>360000</v>
      </c>
      <c r="O34" s="68">
        <f t="shared" si="5"/>
        <v>360000</v>
      </c>
      <c r="P34" s="55"/>
      <c r="Q34" s="55"/>
    </row>
    <row r="35" spans="1:17" ht="48" customHeight="1" x14ac:dyDescent="0.25">
      <c r="A35" s="50" t="s">
        <v>39</v>
      </c>
      <c r="B35" s="113"/>
      <c r="C35" s="61"/>
      <c r="D35" s="4"/>
      <c r="E35" s="26"/>
      <c r="F35" s="20"/>
      <c r="G35" s="52"/>
      <c r="H35" s="48"/>
      <c r="I35" s="55"/>
      <c r="J35" s="55"/>
      <c r="K35" s="55"/>
      <c r="L35" s="55"/>
      <c r="M35" s="55"/>
      <c r="N35" s="109">
        <f>N36+N37</f>
        <v>63491</v>
      </c>
      <c r="O35" s="109">
        <f>O36+O37</f>
        <v>63491</v>
      </c>
      <c r="P35" s="55"/>
      <c r="Q35" s="55"/>
    </row>
    <row r="36" spans="1:17" ht="19.5" customHeight="1" x14ac:dyDescent="0.25">
      <c r="A36" s="4" t="s">
        <v>18</v>
      </c>
      <c r="B36" s="113"/>
      <c r="C36" s="61"/>
      <c r="D36" s="4"/>
      <c r="E36" s="26"/>
      <c r="F36" s="20"/>
      <c r="G36" s="52"/>
      <c r="H36" s="20">
        <v>360000</v>
      </c>
      <c r="I36" s="55">
        <v>360000</v>
      </c>
      <c r="J36" s="55">
        <v>-360000</v>
      </c>
      <c r="K36" s="55">
        <v>-360000</v>
      </c>
      <c r="L36" s="55"/>
      <c r="M36" s="55"/>
      <c r="N36" s="69">
        <v>38096</v>
      </c>
      <c r="O36" s="69">
        <v>38096</v>
      </c>
      <c r="P36" s="55"/>
      <c r="Q36" s="55"/>
    </row>
    <row r="37" spans="1:17" ht="19.5" customHeight="1" x14ac:dyDescent="0.25">
      <c r="A37" s="4" t="s">
        <v>2</v>
      </c>
      <c r="B37" s="113"/>
      <c r="C37" s="61"/>
      <c r="D37" s="4"/>
      <c r="E37" s="26"/>
      <c r="F37" s="20"/>
      <c r="G37" s="52"/>
      <c r="H37" s="20"/>
      <c r="I37" s="55"/>
      <c r="J37" s="55"/>
      <c r="K37" s="55"/>
      <c r="L37" s="55"/>
      <c r="M37" s="55"/>
      <c r="N37" s="69">
        <v>25395</v>
      </c>
      <c r="O37" s="69">
        <v>25395</v>
      </c>
      <c r="P37" s="55"/>
      <c r="Q37" s="55"/>
    </row>
    <row r="38" spans="1:17" ht="19.5" customHeight="1" x14ac:dyDescent="0.3">
      <c r="A38" s="110" t="s">
        <v>22</v>
      </c>
      <c r="B38" s="35">
        <f>B39+B40+B41+B42+B43</f>
        <v>6015631.5199999996</v>
      </c>
      <c r="C38" s="3">
        <f t="shared" ref="C38:E38" si="10">C39+C40+C41+C42+C43</f>
        <v>6015631.5199999996</v>
      </c>
      <c r="D38" s="3">
        <f t="shared" si="10"/>
        <v>0</v>
      </c>
      <c r="E38" s="36">
        <f t="shared" si="10"/>
        <v>0</v>
      </c>
      <c r="F38" s="35" t="e">
        <f>F39+F40+F41+F42+F43+F44+F45+F46+#REF!+F49+F50</f>
        <v>#REF!</v>
      </c>
      <c r="G38" s="35" t="e">
        <f>G39+G40+G41+G42+G43+G44+G45+G46+#REF!+G49+G50</f>
        <v>#REF!</v>
      </c>
      <c r="H38" s="35" t="e">
        <f>H39+H40+H41+H42+H43+H44+H45+H46+#REF!+H49+H50+H51</f>
        <v>#REF!</v>
      </c>
      <c r="I38" s="35" t="e">
        <f>I39+I40+I41+I42+I43+I44+I45+I46+#REF!+I49+I50+I51</f>
        <v>#REF!</v>
      </c>
      <c r="J38" s="35" t="e">
        <f>J39+J40+J41+J42+J43+J44+J45+J46+#REF!+J49+J50+J51+J52</f>
        <v>#REF!</v>
      </c>
      <c r="K38" s="35" t="e">
        <f>K39+K40+K41+K42+K43+K44+K45+K46+#REF!+K49+K50+K51+K52</f>
        <v>#REF!</v>
      </c>
      <c r="L38" s="35" t="e">
        <f>L39+L40+L41+L42+L43+L44+L45+L46+#REF!+L49+L50+L51+L52</f>
        <v>#REF!</v>
      </c>
      <c r="M38" s="35" t="e">
        <f>M39+M40+M41+M42+M43+M44+M45+M46+#REF!+M49+M50+M51+M52</f>
        <v>#REF!</v>
      </c>
      <c r="N38" s="35">
        <f>N39+N40+N41+N42+N43+N44+N45+N46+N49+N50+N51+N52</f>
        <v>13099286.52</v>
      </c>
      <c r="O38" s="35">
        <f t="shared" ref="O38:Q38" si="11">O39+O40+O41+O42+O43+O44+O45+O46+O49+O50+O51+O52</f>
        <v>13099286.52</v>
      </c>
      <c r="P38" s="35">
        <f t="shared" si="11"/>
        <v>0</v>
      </c>
      <c r="Q38" s="35">
        <f t="shared" si="11"/>
        <v>0</v>
      </c>
    </row>
    <row r="39" spans="1:17" ht="39" customHeight="1" x14ac:dyDescent="0.25">
      <c r="A39" s="2" t="s">
        <v>6</v>
      </c>
      <c r="B39" s="23">
        <v>111979</v>
      </c>
      <c r="C39" s="7">
        <v>111979</v>
      </c>
      <c r="D39" s="4"/>
      <c r="E39" s="26"/>
      <c r="F39" s="20"/>
      <c r="G39" s="43"/>
      <c r="H39" s="20"/>
      <c r="I39" s="43"/>
      <c r="J39" s="1"/>
      <c r="K39" s="1"/>
      <c r="L39" s="1"/>
      <c r="M39" s="1"/>
      <c r="N39" s="121">
        <f t="shared" si="4"/>
        <v>111979</v>
      </c>
      <c r="O39" s="121">
        <f t="shared" si="5"/>
        <v>111979</v>
      </c>
      <c r="P39" s="1"/>
      <c r="Q39" s="1"/>
    </row>
    <row r="40" spans="1:17" ht="42" customHeight="1" x14ac:dyDescent="0.25">
      <c r="A40" s="2" t="s">
        <v>9</v>
      </c>
      <c r="B40" s="37">
        <v>-61000</v>
      </c>
      <c r="C40" s="11">
        <v>-61000</v>
      </c>
      <c r="D40" s="4"/>
      <c r="E40" s="26"/>
      <c r="F40" s="20"/>
      <c r="G40" s="43"/>
      <c r="H40" s="20"/>
      <c r="I40" s="43"/>
      <c r="J40" s="1"/>
      <c r="K40" s="1"/>
      <c r="L40" s="1"/>
      <c r="M40" s="1"/>
      <c r="N40" s="121">
        <f t="shared" si="4"/>
        <v>-61000</v>
      </c>
      <c r="O40" s="121">
        <f t="shared" si="5"/>
        <v>-61000</v>
      </c>
      <c r="P40" s="1"/>
      <c r="Q40" s="1"/>
    </row>
    <row r="41" spans="1:17" ht="69" customHeight="1" x14ac:dyDescent="0.25">
      <c r="A41" s="2" t="s">
        <v>64</v>
      </c>
      <c r="B41" s="23">
        <v>5684750</v>
      </c>
      <c r="C41" s="7">
        <v>5684750</v>
      </c>
      <c r="D41" s="1"/>
      <c r="E41" s="28"/>
      <c r="F41" s="20"/>
      <c r="G41" s="43"/>
      <c r="H41" s="20"/>
      <c r="I41" s="43"/>
      <c r="J41" s="1"/>
      <c r="K41" s="1"/>
      <c r="L41" s="1"/>
      <c r="M41" s="1"/>
      <c r="N41" s="121">
        <f t="shared" si="4"/>
        <v>5684750</v>
      </c>
      <c r="O41" s="121">
        <f t="shared" si="5"/>
        <v>5684750</v>
      </c>
      <c r="P41" s="1"/>
      <c r="Q41" s="1"/>
    </row>
    <row r="42" spans="1:17" ht="72.75" customHeight="1" x14ac:dyDescent="0.25">
      <c r="A42" s="2" t="s">
        <v>65</v>
      </c>
      <c r="B42" s="31">
        <v>279902.52</v>
      </c>
      <c r="C42" s="9">
        <v>279902.52</v>
      </c>
      <c r="D42" s="1"/>
      <c r="E42" s="28"/>
      <c r="F42" s="20"/>
      <c r="G42" s="43"/>
      <c r="H42" s="20"/>
      <c r="I42" s="43"/>
      <c r="J42" s="1"/>
      <c r="K42" s="1"/>
      <c r="L42" s="1"/>
      <c r="M42" s="1"/>
      <c r="N42" s="121">
        <f t="shared" si="4"/>
        <v>279902.52</v>
      </c>
      <c r="O42" s="121">
        <f t="shared" si="5"/>
        <v>279902.52</v>
      </c>
      <c r="P42" s="1"/>
      <c r="Q42" s="1"/>
    </row>
    <row r="43" spans="1:17" ht="83.25" customHeight="1" x14ac:dyDescent="0.25">
      <c r="A43" s="2" t="s">
        <v>28</v>
      </c>
      <c r="B43" s="23"/>
      <c r="C43" s="7"/>
      <c r="D43" s="1"/>
      <c r="E43" s="28"/>
      <c r="F43" s="20">
        <v>100000</v>
      </c>
      <c r="G43" s="43">
        <v>100000</v>
      </c>
      <c r="H43" s="20"/>
      <c r="I43" s="43"/>
      <c r="J43" s="1"/>
      <c r="K43" s="1"/>
      <c r="L43" s="1"/>
      <c r="M43" s="1"/>
      <c r="N43" s="121">
        <f t="shared" si="4"/>
        <v>100000</v>
      </c>
      <c r="O43" s="121">
        <f t="shared" si="5"/>
        <v>100000</v>
      </c>
      <c r="P43" s="1"/>
      <c r="Q43" s="1"/>
    </row>
    <row r="44" spans="1:17" ht="56.25" customHeight="1" x14ac:dyDescent="0.25">
      <c r="A44" s="50" t="s">
        <v>42</v>
      </c>
      <c r="B44" s="23"/>
      <c r="C44" s="7"/>
      <c r="D44" s="1"/>
      <c r="E44" s="28"/>
      <c r="F44" s="20"/>
      <c r="G44" s="43"/>
      <c r="H44" s="51">
        <v>6633000</v>
      </c>
      <c r="I44" s="43">
        <v>6633000</v>
      </c>
      <c r="J44" s="1"/>
      <c r="K44" s="1"/>
      <c r="L44" s="1"/>
      <c r="M44" s="1"/>
      <c r="N44" s="121">
        <f t="shared" si="4"/>
        <v>6633000</v>
      </c>
      <c r="O44" s="121">
        <f t="shared" si="5"/>
        <v>6633000</v>
      </c>
      <c r="P44" s="1"/>
      <c r="Q44" s="1"/>
    </row>
    <row r="45" spans="1:17" ht="51.75" customHeight="1" x14ac:dyDescent="0.25">
      <c r="A45" s="50" t="s">
        <v>41</v>
      </c>
      <c r="B45" s="23"/>
      <c r="C45" s="7"/>
      <c r="D45" s="1"/>
      <c r="E45" s="28"/>
      <c r="F45" s="20"/>
      <c r="G45" s="43"/>
      <c r="H45" s="48">
        <v>-33816</v>
      </c>
      <c r="I45" s="43">
        <v>-33816</v>
      </c>
      <c r="J45" s="1"/>
      <c r="K45" s="1"/>
      <c r="L45" s="1"/>
      <c r="M45" s="1"/>
      <c r="N45" s="121">
        <f t="shared" si="4"/>
        <v>-33816</v>
      </c>
      <c r="O45" s="121">
        <f t="shared" si="5"/>
        <v>-33816</v>
      </c>
      <c r="P45" s="1"/>
      <c r="Q45" s="1"/>
    </row>
    <row r="46" spans="1:17" ht="51.75" customHeight="1" x14ac:dyDescent="0.25">
      <c r="A46" s="2" t="s">
        <v>38</v>
      </c>
      <c r="B46" s="23"/>
      <c r="C46" s="7"/>
      <c r="D46" s="1"/>
      <c r="E46" s="28"/>
      <c r="F46" s="20">
        <f>F47+F48</f>
        <v>6825</v>
      </c>
      <c r="G46" s="48">
        <f>G47+G48</f>
        <v>6825</v>
      </c>
      <c r="H46" s="1"/>
      <c r="I46" s="43"/>
      <c r="J46" s="1"/>
      <c r="K46" s="1"/>
      <c r="L46" s="1"/>
      <c r="M46" s="1"/>
      <c r="N46" s="121">
        <f t="shared" si="4"/>
        <v>6825</v>
      </c>
      <c r="O46" s="121">
        <f t="shared" si="5"/>
        <v>6825</v>
      </c>
      <c r="P46" s="1"/>
      <c r="Q46" s="1"/>
    </row>
    <row r="47" spans="1:17" ht="18.75" customHeight="1" x14ac:dyDescent="0.25">
      <c r="A47" s="6" t="s">
        <v>36</v>
      </c>
      <c r="B47" s="23"/>
      <c r="C47" s="7"/>
      <c r="D47" s="1"/>
      <c r="E47" s="28"/>
      <c r="F47" s="53">
        <v>4781</v>
      </c>
      <c r="G47" s="54">
        <v>4781</v>
      </c>
      <c r="H47" s="1"/>
      <c r="I47" s="43"/>
      <c r="J47" s="1"/>
      <c r="K47" s="1"/>
      <c r="L47" s="1"/>
      <c r="M47" s="1"/>
      <c r="N47" s="57">
        <f t="shared" si="4"/>
        <v>4781</v>
      </c>
      <c r="O47" s="57">
        <f t="shared" si="5"/>
        <v>4781</v>
      </c>
      <c r="P47" s="1"/>
      <c r="Q47" s="1"/>
    </row>
    <row r="48" spans="1:17" ht="21" customHeight="1" x14ac:dyDescent="0.25">
      <c r="A48" s="6" t="s">
        <v>37</v>
      </c>
      <c r="B48" s="23"/>
      <c r="C48" s="7"/>
      <c r="D48" s="1"/>
      <c r="E48" s="28"/>
      <c r="F48" s="53">
        <v>2044</v>
      </c>
      <c r="G48" s="54">
        <v>2044</v>
      </c>
      <c r="H48" s="1"/>
      <c r="I48" s="43"/>
      <c r="J48" s="1"/>
      <c r="K48" s="1"/>
      <c r="L48" s="1"/>
      <c r="M48" s="1"/>
      <c r="N48" s="57">
        <f t="shared" si="4"/>
        <v>2044</v>
      </c>
      <c r="O48" s="57">
        <f t="shared" si="5"/>
        <v>2044</v>
      </c>
      <c r="P48" s="1"/>
      <c r="Q48" s="1"/>
    </row>
    <row r="49" spans="1:17" ht="39.75" customHeight="1" x14ac:dyDescent="0.25">
      <c r="A49" s="2" t="s">
        <v>43</v>
      </c>
      <c r="B49" s="23"/>
      <c r="C49" s="7"/>
      <c r="D49" s="1"/>
      <c r="E49" s="28"/>
      <c r="F49" s="20">
        <v>138775</v>
      </c>
      <c r="G49" s="1">
        <v>138775</v>
      </c>
      <c r="H49" s="55"/>
      <c r="I49" s="52"/>
      <c r="J49" s="1"/>
      <c r="K49" s="1"/>
      <c r="L49" s="1"/>
      <c r="M49" s="1"/>
      <c r="N49" s="121">
        <f t="shared" si="4"/>
        <v>138775</v>
      </c>
      <c r="O49" s="121">
        <f t="shared" si="5"/>
        <v>138775</v>
      </c>
      <c r="P49" s="1"/>
      <c r="Q49" s="1"/>
    </row>
    <row r="50" spans="1:17" ht="61.5" customHeight="1" x14ac:dyDescent="0.25">
      <c r="A50" s="2" t="s">
        <v>62</v>
      </c>
      <c r="B50" s="23"/>
      <c r="C50" s="7"/>
      <c r="D50" s="1"/>
      <c r="E50" s="28"/>
      <c r="F50" s="20">
        <v>59871</v>
      </c>
      <c r="G50" s="55">
        <v>59871</v>
      </c>
      <c r="H50" s="55"/>
      <c r="I50" s="52"/>
      <c r="J50" s="1"/>
      <c r="K50" s="1"/>
      <c r="L50" s="1"/>
      <c r="M50" s="1"/>
      <c r="N50" s="121">
        <f t="shared" si="4"/>
        <v>59871</v>
      </c>
      <c r="O50" s="121">
        <f t="shared" si="5"/>
        <v>59871</v>
      </c>
      <c r="P50" s="1"/>
      <c r="Q50" s="1"/>
    </row>
    <row r="51" spans="1:17" ht="61.5" customHeight="1" x14ac:dyDescent="0.25">
      <c r="A51" s="18" t="s">
        <v>63</v>
      </c>
      <c r="B51" s="23"/>
      <c r="C51" s="7"/>
      <c r="D51" s="1"/>
      <c r="E51" s="28"/>
      <c r="F51" s="20"/>
      <c r="G51" s="55"/>
      <c r="H51" s="62">
        <v>50000</v>
      </c>
      <c r="I51" s="63">
        <v>50000</v>
      </c>
      <c r="J51" s="1"/>
      <c r="K51" s="1"/>
      <c r="L51" s="1"/>
      <c r="M51" s="1"/>
      <c r="N51" s="121">
        <f t="shared" si="4"/>
        <v>50000</v>
      </c>
      <c r="O51" s="121">
        <f t="shared" si="5"/>
        <v>50000</v>
      </c>
      <c r="P51" s="1"/>
      <c r="Q51" s="1"/>
    </row>
    <row r="52" spans="1:17" ht="42" customHeight="1" x14ac:dyDescent="0.25">
      <c r="A52" s="18" t="s">
        <v>49</v>
      </c>
      <c r="B52" s="23"/>
      <c r="C52" s="7"/>
      <c r="D52" s="1"/>
      <c r="E52" s="28"/>
      <c r="F52" s="20"/>
      <c r="G52" s="55"/>
      <c r="H52" s="62"/>
      <c r="I52" s="71"/>
      <c r="J52" s="1">
        <v>129000</v>
      </c>
      <c r="K52" s="1">
        <v>129000</v>
      </c>
      <c r="L52" s="1"/>
      <c r="M52" s="1"/>
      <c r="N52" s="121">
        <f t="shared" si="4"/>
        <v>129000</v>
      </c>
      <c r="O52" s="121">
        <f t="shared" si="5"/>
        <v>129000</v>
      </c>
      <c r="P52" s="1"/>
      <c r="Q52" s="1"/>
    </row>
    <row r="53" spans="1:17" ht="39.75" customHeight="1" x14ac:dyDescent="0.25">
      <c r="A53" s="111" t="s">
        <v>26</v>
      </c>
      <c r="B53" s="35">
        <f>B54+B55+B56+B57+B58</f>
        <v>1012118</v>
      </c>
      <c r="C53" s="3">
        <f t="shared" ref="C53:E53" si="12">C54+C55+C56+C57+C58</f>
        <v>1012118</v>
      </c>
      <c r="D53" s="3">
        <f t="shared" si="12"/>
        <v>0</v>
      </c>
      <c r="E53" s="36">
        <f t="shared" si="12"/>
        <v>0</v>
      </c>
      <c r="F53" s="35">
        <f>F54+F55+F56+F57+F58+F59+F60+F61+F62+F63</f>
        <v>40000</v>
      </c>
      <c r="G53" s="35">
        <f t="shared" ref="G53:I53" si="13">G54+G55+G56+G57+G58+G59+G60+G61+G62+G63</f>
        <v>40000</v>
      </c>
      <c r="H53" s="35">
        <f>H54+H55+H56+H57+H58+H59+H60+H61+H62+H63</f>
        <v>252319</v>
      </c>
      <c r="I53" s="56">
        <f t="shared" si="13"/>
        <v>252319</v>
      </c>
      <c r="J53" s="56">
        <f>J54+J55+J56+J57+J58+J59+J60+J61+J62+J63+J64</f>
        <v>50000</v>
      </c>
      <c r="K53" s="56">
        <f t="shared" ref="K53:Q53" si="14">K54+K55+K56+K57+K58+K59+K60+K61+K62+K63+K64</f>
        <v>50000</v>
      </c>
      <c r="L53" s="56">
        <f t="shared" si="14"/>
        <v>0</v>
      </c>
      <c r="M53" s="56">
        <f t="shared" si="14"/>
        <v>0</v>
      </c>
      <c r="N53" s="56">
        <f t="shared" si="14"/>
        <v>1354437</v>
      </c>
      <c r="O53" s="56">
        <f t="shared" si="14"/>
        <v>1354437</v>
      </c>
      <c r="P53" s="56">
        <f t="shared" si="14"/>
        <v>0</v>
      </c>
      <c r="Q53" s="3">
        <f t="shared" si="14"/>
        <v>0</v>
      </c>
    </row>
    <row r="54" spans="1:17" ht="31.5" x14ac:dyDescent="0.25">
      <c r="A54" s="2" t="s">
        <v>8</v>
      </c>
      <c r="B54" s="23">
        <v>89340</v>
      </c>
      <c r="C54" s="7">
        <v>89340</v>
      </c>
      <c r="D54" s="1"/>
      <c r="E54" s="28"/>
      <c r="F54" s="20"/>
      <c r="G54" s="43"/>
      <c r="H54" s="20"/>
      <c r="I54" s="43"/>
      <c r="J54" s="1"/>
      <c r="K54" s="1"/>
      <c r="L54" s="1"/>
      <c r="M54" s="1"/>
      <c r="N54" s="121">
        <f t="shared" si="4"/>
        <v>89340</v>
      </c>
      <c r="O54" s="121">
        <f t="shared" si="5"/>
        <v>89340</v>
      </c>
      <c r="P54" s="1"/>
      <c r="Q54" s="1"/>
    </row>
    <row r="55" spans="1:17" ht="31.5" x14ac:dyDescent="0.25">
      <c r="A55" s="2" t="s">
        <v>12</v>
      </c>
      <c r="B55" s="23">
        <v>378878</v>
      </c>
      <c r="C55" s="7">
        <v>378878</v>
      </c>
      <c r="D55" s="1"/>
      <c r="E55" s="28"/>
      <c r="F55" s="20"/>
      <c r="G55" s="43"/>
      <c r="H55" s="20">
        <v>159600</v>
      </c>
      <c r="I55" s="43">
        <v>159600</v>
      </c>
      <c r="J55" s="1"/>
      <c r="K55" s="1"/>
      <c r="L55" s="1"/>
      <c r="M55" s="1"/>
      <c r="N55" s="121">
        <f t="shared" si="4"/>
        <v>538478</v>
      </c>
      <c r="O55" s="121">
        <f t="shared" si="5"/>
        <v>538478</v>
      </c>
      <c r="P55" s="1"/>
      <c r="Q55" s="1"/>
    </row>
    <row r="56" spans="1:17" ht="31.5" x14ac:dyDescent="0.25">
      <c r="A56" s="18" t="s">
        <v>13</v>
      </c>
      <c r="B56" s="38">
        <v>550000</v>
      </c>
      <c r="C56" s="10">
        <v>550000</v>
      </c>
      <c r="D56" s="1"/>
      <c r="E56" s="28"/>
      <c r="F56" s="20"/>
      <c r="G56" s="43"/>
      <c r="H56" s="20"/>
      <c r="I56" s="43"/>
      <c r="J56" s="1"/>
      <c r="K56" s="1"/>
      <c r="L56" s="1"/>
      <c r="M56" s="1"/>
      <c r="N56" s="121">
        <f t="shared" si="4"/>
        <v>550000</v>
      </c>
      <c r="O56" s="121">
        <f t="shared" si="5"/>
        <v>550000</v>
      </c>
      <c r="P56" s="1"/>
      <c r="Q56" s="1"/>
    </row>
    <row r="57" spans="1:17" ht="15.75" x14ac:dyDescent="0.25">
      <c r="A57" s="18" t="s">
        <v>25</v>
      </c>
      <c r="B57" s="38">
        <v>-6100</v>
      </c>
      <c r="C57" s="10">
        <v>-6100</v>
      </c>
      <c r="D57" s="1"/>
      <c r="E57" s="28"/>
      <c r="F57" s="20"/>
      <c r="G57" s="43"/>
      <c r="H57" s="20"/>
      <c r="I57" s="43"/>
      <c r="J57" s="1"/>
      <c r="K57" s="1"/>
      <c r="L57" s="1"/>
      <c r="M57" s="1"/>
      <c r="N57" s="121">
        <f t="shared" si="4"/>
        <v>-6100</v>
      </c>
      <c r="O57" s="121">
        <f t="shared" si="5"/>
        <v>-6100</v>
      </c>
      <c r="P57" s="1"/>
      <c r="Q57" s="1"/>
    </row>
    <row r="58" spans="1:17" ht="94.5" x14ac:dyDescent="0.25">
      <c r="A58" s="18" t="s">
        <v>66</v>
      </c>
      <c r="B58" s="38"/>
      <c r="C58" s="10"/>
      <c r="D58" s="19"/>
      <c r="E58" s="39"/>
      <c r="F58" s="42">
        <v>40000</v>
      </c>
      <c r="G58" s="45">
        <v>40000</v>
      </c>
      <c r="H58" s="62"/>
      <c r="I58" s="63"/>
      <c r="J58" s="1"/>
      <c r="K58" s="1"/>
      <c r="L58" s="1"/>
      <c r="M58" s="1"/>
      <c r="N58" s="121">
        <v>90000</v>
      </c>
      <c r="O58" s="121">
        <v>90000</v>
      </c>
      <c r="P58" s="1"/>
      <c r="Q58" s="1"/>
    </row>
    <row r="59" spans="1:17" ht="47.25" x14ac:dyDescent="0.25">
      <c r="A59" s="50" t="s">
        <v>31</v>
      </c>
      <c r="B59" s="38"/>
      <c r="C59" s="10"/>
      <c r="D59" s="19"/>
      <c r="E59" s="39"/>
      <c r="F59" s="42"/>
      <c r="G59" s="45"/>
      <c r="H59" s="49">
        <v>-32000</v>
      </c>
      <c r="I59" s="45">
        <v>-32000</v>
      </c>
      <c r="J59" s="1"/>
      <c r="K59" s="1"/>
      <c r="L59" s="1"/>
      <c r="M59" s="1"/>
      <c r="N59" s="121">
        <f t="shared" si="4"/>
        <v>-32000</v>
      </c>
      <c r="O59" s="121">
        <f t="shared" si="5"/>
        <v>-32000</v>
      </c>
      <c r="P59" s="1"/>
      <c r="Q59" s="1"/>
    </row>
    <row r="60" spans="1:17" ht="63" x14ac:dyDescent="0.25">
      <c r="A60" s="50" t="s">
        <v>32</v>
      </c>
      <c r="B60" s="38"/>
      <c r="C60" s="10"/>
      <c r="D60" s="19"/>
      <c r="E60" s="39"/>
      <c r="F60" s="42"/>
      <c r="G60" s="45"/>
      <c r="H60" s="49">
        <v>166942</v>
      </c>
      <c r="I60" s="45">
        <v>166942</v>
      </c>
      <c r="J60" s="1"/>
      <c r="K60" s="1"/>
      <c r="L60" s="1"/>
      <c r="M60" s="1"/>
      <c r="N60" s="121">
        <f t="shared" si="4"/>
        <v>166942</v>
      </c>
      <c r="O60" s="121">
        <f t="shared" si="5"/>
        <v>166942</v>
      </c>
      <c r="P60" s="1"/>
      <c r="Q60" s="1"/>
    </row>
    <row r="61" spans="1:17" ht="47.25" x14ac:dyDescent="0.25">
      <c r="A61" s="50" t="s">
        <v>33</v>
      </c>
      <c r="B61" s="38"/>
      <c r="C61" s="10"/>
      <c r="D61" s="19"/>
      <c r="E61" s="39"/>
      <c r="F61" s="42"/>
      <c r="G61" s="45"/>
      <c r="H61" s="64">
        <v>-1045617</v>
      </c>
      <c r="I61" s="65">
        <v>-1045617</v>
      </c>
      <c r="J61" s="1"/>
      <c r="K61" s="1"/>
      <c r="L61" s="1"/>
      <c r="M61" s="1"/>
      <c r="N61" s="121">
        <f t="shared" si="4"/>
        <v>-1045617</v>
      </c>
      <c r="O61" s="121">
        <f t="shared" si="5"/>
        <v>-1045617</v>
      </c>
      <c r="P61" s="1"/>
      <c r="Q61" s="1"/>
    </row>
    <row r="62" spans="1:17" ht="31.5" x14ac:dyDescent="0.25">
      <c r="A62" s="50" t="s">
        <v>34</v>
      </c>
      <c r="B62" s="38"/>
      <c r="C62" s="10"/>
      <c r="D62" s="19"/>
      <c r="E62" s="39"/>
      <c r="F62" s="42"/>
      <c r="G62" s="45"/>
      <c r="H62" s="49">
        <v>111094</v>
      </c>
      <c r="I62" s="45">
        <v>111094</v>
      </c>
      <c r="J62" s="1"/>
      <c r="K62" s="1"/>
      <c r="L62" s="1"/>
      <c r="M62" s="1"/>
      <c r="N62" s="121">
        <f t="shared" si="4"/>
        <v>111094</v>
      </c>
      <c r="O62" s="121">
        <f t="shared" si="5"/>
        <v>111094</v>
      </c>
      <c r="P62" s="1"/>
      <c r="Q62" s="1"/>
    </row>
    <row r="63" spans="1:17" ht="31.5" x14ac:dyDescent="0.25">
      <c r="A63" s="50" t="s">
        <v>35</v>
      </c>
      <c r="B63" s="38"/>
      <c r="C63" s="10"/>
      <c r="D63" s="19"/>
      <c r="E63" s="39"/>
      <c r="F63" s="42"/>
      <c r="G63" s="45"/>
      <c r="H63" s="49">
        <v>892300</v>
      </c>
      <c r="I63" s="45">
        <v>892300</v>
      </c>
      <c r="J63" s="1"/>
      <c r="K63" s="1"/>
      <c r="L63" s="1"/>
      <c r="M63" s="1"/>
      <c r="N63" s="121">
        <f t="shared" si="4"/>
        <v>892300</v>
      </c>
      <c r="O63" s="121">
        <f t="shared" si="5"/>
        <v>892300</v>
      </c>
      <c r="P63" s="1"/>
      <c r="Q63" s="1"/>
    </row>
    <row r="64" spans="1:17" ht="15.75" x14ac:dyDescent="0.25">
      <c r="A64" s="18"/>
      <c r="B64" s="38"/>
      <c r="C64" s="10"/>
      <c r="D64" s="19"/>
      <c r="E64" s="45"/>
      <c r="F64" s="70"/>
      <c r="G64" s="1"/>
      <c r="H64" s="1"/>
      <c r="I64" s="45"/>
      <c r="J64" s="19">
        <v>50000</v>
      </c>
      <c r="K64" s="19">
        <v>50000</v>
      </c>
      <c r="L64" s="19"/>
      <c r="M64" s="19"/>
      <c r="N64" s="57"/>
      <c r="O64" s="57"/>
      <c r="P64" s="19"/>
      <c r="Q64" s="19"/>
    </row>
    <row r="65" spans="1:17" ht="15.75" x14ac:dyDescent="0.25">
      <c r="A65" s="14" t="s">
        <v>27</v>
      </c>
      <c r="B65" s="40">
        <f>B66+B67</f>
        <v>-596333</v>
      </c>
      <c r="C65" s="17">
        <f>C66+C67+C68</f>
        <v>-596333</v>
      </c>
      <c r="D65" s="17">
        <f t="shared" ref="D65:E65" si="15">D66+D67+D68</f>
        <v>0</v>
      </c>
      <c r="E65" s="17">
        <f t="shared" si="15"/>
        <v>0</v>
      </c>
      <c r="F65" s="17">
        <f>F66+F67+F68+F69</f>
        <v>16198</v>
      </c>
      <c r="G65" s="17">
        <f>G66+G67+G68+G69+G70+G71+G72</f>
        <v>16198</v>
      </c>
      <c r="H65" s="17">
        <f t="shared" ref="H65:Q65" si="16">H66+H67+H68+H69+H70+H71+H72</f>
        <v>0</v>
      </c>
      <c r="I65" s="17">
        <f t="shared" si="16"/>
        <v>0</v>
      </c>
      <c r="J65" s="17">
        <f t="shared" si="16"/>
        <v>55048</v>
      </c>
      <c r="K65" s="17">
        <f t="shared" si="16"/>
        <v>55048</v>
      </c>
      <c r="L65" s="17">
        <f t="shared" si="16"/>
        <v>0</v>
      </c>
      <c r="M65" s="17">
        <f t="shared" si="16"/>
        <v>0</v>
      </c>
      <c r="N65" s="17">
        <f t="shared" si="16"/>
        <v>-525087</v>
      </c>
      <c r="O65" s="17">
        <f t="shared" si="16"/>
        <v>-525087</v>
      </c>
      <c r="P65" s="17">
        <f t="shared" si="16"/>
        <v>0</v>
      </c>
      <c r="Q65" s="17">
        <f t="shared" si="16"/>
        <v>0</v>
      </c>
    </row>
    <row r="66" spans="1:17" ht="15.75" x14ac:dyDescent="0.25">
      <c r="A66" s="18" t="s">
        <v>25</v>
      </c>
      <c r="B66" s="38">
        <v>-3400</v>
      </c>
      <c r="C66" s="10">
        <v>-3400</v>
      </c>
      <c r="D66" s="1"/>
      <c r="E66" s="28"/>
      <c r="F66" s="20"/>
      <c r="G66" s="43"/>
      <c r="H66" s="20"/>
      <c r="I66" s="43"/>
      <c r="J66" s="1"/>
      <c r="K66" s="1"/>
      <c r="L66" s="1"/>
      <c r="M66" s="1"/>
      <c r="N66" s="121">
        <f t="shared" si="4"/>
        <v>-3400</v>
      </c>
      <c r="O66" s="121">
        <f t="shared" si="5"/>
        <v>-3400</v>
      </c>
      <c r="P66" s="1"/>
      <c r="Q66" s="1"/>
    </row>
    <row r="67" spans="1:17" ht="78.75" x14ac:dyDescent="0.25">
      <c r="A67" s="2" t="s">
        <v>7</v>
      </c>
      <c r="B67" s="23">
        <v>-592933</v>
      </c>
      <c r="C67" s="7">
        <v>-592933</v>
      </c>
      <c r="D67" s="1"/>
      <c r="E67" s="28"/>
      <c r="F67" s="20"/>
      <c r="G67" s="43"/>
      <c r="H67" s="20"/>
      <c r="I67" s="43"/>
      <c r="J67" s="1"/>
      <c r="K67" s="1"/>
      <c r="L67" s="1"/>
      <c r="M67" s="1"/>
      <c r="N67" s="121">
        <f t="shared" si="4"/>
        <v>-592933</v>
      </c>
      <c r="O67" s="121">
        <f t="shared" si="5"/>
        <v>-592933</v>
      </c>
      <c r="P67" s="1"/>
      <c r="Q67" s="1"/>
    </row>
    <row r="68" spans="1:17" ht="31.5" x14ac:dyDescent="0.25">
      <c r="A68" s="2" t="s">
        <v>40</v>
      </c>
      <c r="B68" s="38"/>
      <c r="C68" s="10"/>
      <c r="D68" s="19"/>
      <c r="E68" s="39"/>
      <c r="F68" s="42">
        <v>8098</v>
      </c>
      <c r="G68" s="45">
        <v>8098</v>
      </c>
      <c r="H68" s="49"/>
      <c r="I68" s="45"/>
      <c r="J68" s="1">
        <v>134048</v>
      </c>
      <c r="K68" s="1">
        <v>134048</v>
      </c>
      <c r="L68" s="1"/>
      <c r="M68" s="1"/>
      <c r="N68" s="121">
        <f t="shared" si="4"/>
        <v>142146</v>
      </c>
      <c r="O68" s="121">
        <f t="shared" si="5"/>
        <v>142146</v>
      </c>
      <c r="P68" s="1"/>
      <c r="Q68" s="1"/>
    </row>
    <row r="69" spans="1:17" ht="31.5" x14ac:dyDescent="0.25">
      <c r="A69" s="2" t="s">
        <v>44</v>
      </c>
      <c r="B69" s="38"/>
      <c r="C69" s="10"/>
      <c r="D69" s="19"/>
      <c r="E69" s="39"/>
      <c r="F69" s="42">
        <v>8100</v>
      </c>
      <c r="G69" s="45">
        <v>8100</v>
      </c>
      <c r="H69" s="49"/>
      <c r="I69" s="45"/>
      <c r="J69" s="1"/>
      <c r="K69" s="1"/>
      <c r="L69" s="1"/>
      <c r="M69" s="1"/>
      <c r="N69" s="121">
        <f t="shared" si="4"/>
        <v>8100</v>
      </c>
      <c r="O69" s="121">
        <f t="shared" si="5"/>
        <v>8100</v>
      </c>
      <c r="P69" s="1"/>
      <c r="Q69" s="1"/>
    </row>
    <row r="70" spans="1:17" ht="31.5" x14ac:dyDescent="0.25">
      <c r="A70" s="2" t="s">
        <v>50</v>
      </c>
      <c r="B70" s="38"/>
      <c r="C70" s="10"/>
      <c r="D70" s="19"/>
      <c r="E70" s="39"/>
      <c r="F70" s="42"/>
      <c r="G70" s="45"/>
      <c r="H70" s="49"/>
      <c r="I70" s="45"/>
      <c r="J70" s="45">
        <v>66000</v>
      </c>
      <c r="K70" s="45">
        <v>66000</v>
      </c>
      <c r="L70" s="45"/>
      <c r="M70" s="45"/>
      <c r="N70" s="121">
        <f t="shared" si="4"/>
        <v>66000</v>
      </c>
      <c r="O70" s="121">
        <f t="shared" si="5"/>
        <v>66000</v>
      </c>
      <c r="P70" s="45"/>
      <c r="Q70" s="19"/>
    </row>
    <row r="71" spans="1:17" ht="47.25" x14ac:dyDescent="0.25">
      <c r="A71" s="2" t="s">
        <v>51</v>
      </c>
      <c r="B71" s="38"/>
      <c r="C71" s="10"/>
      <c r="D71" s="19"/>
      <c r="E71" s="39"/>
      <c r="F71" s="42"/>
      <c r="G71" s="45"/>
      <c r="H71" s="49"/>
      <c r="I71" s="45"/>
      <c r="J71" s="45">
        <v>-200000</v>
      </c>
      <c r="K71" s="45">
        <v>-200000</v>
      </c>
      <c r="L71" s="45"/>
      <c r="M71" s="45"/>
      <c r="N71" s="121">
        <f t="shared" si="4"/>
        <v>-200000</v>
      </c>
      <c r="O71" s="121">
        <f t="shared" si="5"/>
        <v>-200000</v>
      </c>
      <c r="P71" s="45"/>
      <c r="Q71" s="19"/>
    </row>
    <row r="72" spans="1:17" ht="30.75" customHeight="1" x14ac:dyDescent="0.25">
      <c r="A72" s="2" t="s">
        <v>52</v>
      </c>
      <c r="B72" s="38"/>
      <c r="C72" s="10"/>
      <c r="D72" s="19"/>
      <c r="E72" s="39"/>
      <c r="F72" s="42"/>
      <c r="G72" s="45"/>
      <c r="H72" s="49"/>
      <c r="I72" s="45"/>
      <c r="J72" s="45">
        <v>55000</v>
      </c>
      <c r="K72" s="45">
        <v>55000</v>
      </c>
      <c r="L72" s="45"/>
      <c r="M72" s="45"/>
      <c r="N72" s="121">
        <f t="shared" si="4"/>
        <v>55000</v>
      </c>
      <c r="O72" s="121">
        <f t="shared" si="5"/>
        <v>55000</v>
      </c>
      <c r="P72" s="45"/>
      <c r="Q72" s="19"/>
    </row>
    <row r="73" spans="1:17" ht="1.5" hidden="1" customHeight="1" x14ac:dyDescent="0.3">
      <c r="A73" s="81" t="s">
        <v>55</v>
      </c>
      <c r="B73" s="82"/>
      <c r="C73" s="83"/>
      <c r="D73" s="84"/>
      <c r="E73" s="85"/>
      <c r="F73" s="86"/>
      <c r="G73" s="87"/>
      <c r="H73" s="88"/>
      <c r="I73" s="87"/>
      <c r="J73" s="87"/>
      <c r="K73" s="87"/>
      <c r="L73" s="89"/>
      <c r="M73" s="89"/>
      <c r="N73" s="90"/>
      <c r="O73" s="90"/>
      <c r="P73" s="89"/>
      <c r="Q73" s="95"/>
    </row>
    <row r="74" spans="1:17" ht="51" hidden="1" customHeight="1" x14ac:dyDescent="0.3">
      <c r="A74" s="97"/>
      <c r="B74" s="38"/>
      <c r="C74" s="10"/>
      <c r="D74" s="91"/>
      <c r="E74" s="92"/>
      <c r="F74" s="93"/>
      <c r="G74" s="65"/>
      <c r="H74" s="64"/>
      <c r="I74" s="65"/>
      <c r="J74" s="65"/>
      <c r="K74" s="65"/>
      <c r="L74" s="94"/>
      <c r="M74" s="94"/>
      <c r="N74" s="100">
        <f>L74</f>
        <v>0</v>
      </c>
      <c r="O74" s="100">
        <f>M74</f>
        <v>0</v>
      </c>
      <c r="P74" s="94"/>
      <c r="Q74" s="96"/>
    </row>
    <row r="75" spans="1:17" ht="51" hidden="1" customHeight="1" x14ac:dyDescent="0.3">
      <c r="A75" s="97"/>
      <c r="B75" s="38"/>
      <c r="C75" s="10"/>
      <c r="D75" s="91"/>
      <c r="E75" s="92"/>
      <c r="F75" s="93"/>
      <c r="G75" s="65"/>
      <c r="H75" s="64"/>
      <c r="I75" s="65"/>
      <c r="J75" s="65"/>
      <c r="K75" s="65"/>
      <c r="L75" s="94"/>
      <c r="M75" s="94"/>
      <c r="N75" s="100">
        <f t="shared" ref="N75:N80" si="17">L75</f>
        <v>0</v>
      </c>
      <c r="O75" s="100">
        <f t="shared" ref="O75:O83" si="18">M75</f>
        <v>0</v>
      </c>
      <c r="P75" s="94"/>
      <c r="Q75" s="96"/>
    </row>
    <row r="76" spans="1:17" ht="51" hidden="1" customHeight="1" x14ac:dyDescent="0.3">
      <c r="A76" s="97"/>
      <c r="B76" s="38"/>
      <c r="C76" s="10"/>
      <c r="D76" s="91"/>
      <c r="E76" s="92"/>
      <c r="F76" s="93"/>
      <c r="G76" s="65"/>
      <c r="H76" s="64"/>
      <c r="I76" s="65"/>
      <c r="J76" s="65"/>
      <c r="K76" s="65"/>
      <c r="L76" s="94"/>
      <c r="M76" s="94"/>
      <c r="N76" s="100">
        <f t="shared" si="17"/>
        <v>0</v>
      </c>
      <c r="O76" s="100">
        <f t="shared" si="18"/>
        <v>0</v>
      </c>
      <c r="P76" s="94"/>
      <c r="Q76" s="96"/>
    </row>
    <row r="77" spans="1:17" ht="51" customHeight="1" x14ac:dyDescent="0.3">
      <c r="A77" s="81" t="s">
        <v>54</v>
      </c>
      <c r="B77" s="82"/>
      <c r="C77" s="83"/>
      <c r="D77" s="84"/>
      <c r="E77" s="85"/>
      <c r="F77" s="86"/>
      <c r="G77" s="87"/>
      <c r="H77" s="88"/>
      <c r="I77" s="87"/>
      <c r="J77" s="87"/>
      <c r="K77" s="87"/>
      <c r="L77" s="89"/>
      <c r="M77" s="99">
        <f>M78+M81+M83</f>
        <v>531486</v>
      </c>
      <c r="N77" s="99">
        <f t="shared" ref="N77:Q77" si="19">N78+N81+N83</f>
        <v>0</v>
      </c>
      <c r="O77" s="99">
        <f>O78+O81+O83+O84+O85+O86+O82</f>
        <v>730900</v>
      </c>
      <c r="P77" s="99">
        <f t="shared" si="19"/>
        <v>0</v>
      </c>
      <c r="Q77" s="107">
        <f t="shared" si="19"/>
        <v>0</v>
      </c>
    </row>
    <row r="78" spans="1:17" ht="51" customHeight="1" x14ac:dyDescent="0.3">
      <c r="A78" s="97" t="s">
        <v>56</v>
      </c>
      <c r="B78" s="38"/>
      <c r="C78" s="10"/>
      <c r="D78" s="91"/>
      <c r="E78" s="92"/>
      <c r="F78" s="93"/>
      <c r="G78" s="65"/>
      <c r="H78" s="64"/>
      <c r="I78" s="65"/>
      <c r="J78" s="65"/>
      <c r="K78" s="65"/>
      <c r="L78" s="94"/>
      <c r="M78" s="101">
        <f>M79+M80</f>
        <v>-1056</v>
      </c>
      <c r="N78" s="108">
        <f t="shared" si="17"/>
        <v>0</v>
      </c>
      <c r="O78" s="108">
        <f t="shared" si="18"/>
        <v>-1056</v>
      </c>
      <c r="P78" s="94"/>
      <c r="Q78" s="96"/>
    </row>
    <row r="79" spans="1:17" ht="21.75" customHeight="1" x14ac:dyDescent="0.3">
      <c r="A79" s="98" t="s">
        <v>57</v>
      </c>
      <c r="B79" s="38"/>
      <c r="C79" s="10"/>
      <c r="D79" s="91"/>
      <c r="E79" s="92"/>
      <c r="F79" s="93"/>
      <c r="G79" s="65"/>
      <c r="H79" s="64"/>
      <c r="I79" s="65"/>
      <c r="J79" s="65"/>
      <c r="K79" s="65"/>
      <c r="L79" s="94"/>
      <c r="M79" s="103">
        <v>-678</v>
      </c>
      <c r="N79" s="100">
        <f t="shared" si="17"/>
        <v>0</v>
      </c>
      <c r="O79" s="104">
        <f t="shared" si="18"/>
        <v>-678</v>
      </c>
      <c r="P79" s="94"/>
      <c r="Q79" s="96"/>
    </row>
    <row r="80" spans="1:17" ht="27" customHeight="1" x14ac:dyDescent="0.3">
      <c r="A80" s="98" t="s">
        <v>58</v>
      </c>
      <c r="B80" s="38"/>
      <c r="C80" s="10"/>
      <c r="D80" s="91"/>
      <c r="E80" s="92"/>
      <c r="F80" s="93"/>
      <c r="G80" s="65"/>
      <c r="H80" s="64"/>
      <c r="I80" s="65"/>
      <c r="J80" s="65"/>
      <c r="K80" s="65"/>
      <c r="L80" s="94"/>
      <c r="M80" s="103">
        <v>-378</v>
      </c>
      <c r="N80" s="100">
        <f t="shared" si="17"/>
        <v>0</v>
      </c>
      <c r="O80" s="104">
        <f t="shared" si="18"/>
        <v>-378</v>
      </c>
      <c r="P80" s="94"/>
      <c r="Q80" s="96"/>
    </row>
    <row r="81" spans="1:17" ht="46.5" customHeight="1" x14ac:dyDescent="0.3">
      <c r="A81" s="97" t="s">
        <v>59</v>
      </c>
      <c r="B81" s="38"/>
      <c r="C81" s="10"/>
      <c r="D81" s="91"/>
      <c r="E81" s="92"/>
      <c r="F81" s="93"/>
      <c r="G81" s="65"/>
      <c r="H81" s="64"/>
      <c r="I81" s="65"/>
      <c r="J81" s="65"/>
      <c r="K81" s="65"/>
      <c r="L81" s="94"/>
      <c r="M81" s="102">
        <v>128613</v>
      </c>
      <c r="N81" s="100"/>
      <c r="O81" s="108">
        <f t="shared" si="18"/>
        <v>128613</v>
      </c>
      <c r="P81" s="94"/>
      <c r="Q81" s="96"/>
    </row>
    <row r="82" spans="1:17" ht="66.75" customHeight="1" x14ac:dyDescent="0.3">
      <c r="A82" s="97" t="s">
        <v>74</v>
      </c>
      <c r="B82" s="38"/>
      <c r="C82" s="10"/>
      <c r="D82" s="91"/>
      <c r="E82" s="92"/>
      <c r="F82" s="93"/>
      <c r="G82" s="65"/>
      <c r="H82" s="64"/>
      <c r="I82" s="65"/>
      <c r="J82" s="65"/>
      <c r="K82" s="65"/>
      <c r="L82" s="94"/>
      <c r="M82" s="102"/>
      <c r="N82" s="100"/>
      <c r="O82" s="108">
        <v>124747</v>
      </c>
      <c r="P82" s="94"/>
      <c r="Q82" s="96"/>
    </row>
    <row r="83" spans="1:17" ht="69.75" customHeight="1" x14ac:dyDescent="0.3">
      <c r="A83" s="97" t="s">
        <v>60</v>
      </c>
      <c r="B83" s="38"/>
      <c r="C83" s="10"/>
      <c r="D83" s="91"/>
      <c r="E83" s="92"/>
      <c r="F83" s="93"/>
      <c r="G83" s="65"/>
      <c r="H83" s="64"/>
      <c r="I83" s="65"/>
      <c r="J83" s="65"/>
      <c r="K83" s="65"/>
      <c r="L83" s="94"/>
      <c r="M83" s="102">
        <v>403929</v>
      </c>
      <c r="N83" s="100"/>
      <c r="O83" s="108">
        <f t="shared" si="18"/>
        <v>403929</v>
      </c>
      <c r="P83" s="94"/>
      <c r="Q83" s="96"/>
    </row>
    <row r="84" spans="1:17" ht="66" customHeight="1" x14ac:dyDescent="0.3">
      <c r="A84" s="97" t="s">
        <v>68</v>
      </c>
      <c r="B84" s="38"/>
      <c r="C84" s="10"/>
      <c r="D84" s="91"/>
      <c r="E84" s="92"/>
      <c r="F84" s="93"/>
      <c r="G84" s="65"/>
      <c r="H84" s="64"/>
      <c r="I84" s="65"/>
      <c r="J84" s="65"/>
      <c r="K84" s="65"/>
      <c r="L84" s="94"/>
      <c r="M84" s="102"/>
      <c r="N84" s="100"/>
      <c r="O84" s="108">
        <v>-11300</v>
      </c>
      <c r="P84" s="94"/>
      <c r="Q84" s="96"/>
    </row>
    <row r="85" spans="1:17" ht="37.5" customHeight="1" x14ac:dyDescent="0.3">
      <c r="A85" s="97" t="s">
        <v>69</v>
      </c>
      <c r="B85" s="38"/>
      <c r="C85" s="10"/>
      <c r="D85" s="91"/>
      <c r="E85" s="92"/>
      <c r="F85" s="93"/>
      <c r="G85" s="65"/>
      <c r="H85" s="64"/>
      <c r="I85" s="65"/>
      <c r="J85" s="65"/>
      <c r="K85" s="65"/>
      <c r="L85" s="94"/>
      <c r="M85" s="102"/>
      <c r="N85" s="100"/>
      <c r="O85" s="108">
        <v>5420</v>
      </c>
      <c r="P85" s="94"/>
      <c r="Q85" s="96"/>
    </row>
    <row r="86" spans="1:17" ht="42" customHeight="1" x14ac:dyDescent="0.3">
      <c r="A86" s="97" t="s">
        <v>70</v>
      </c>
      <c r="B86" s="38"/>
      <c r="C86" s="10"/>
      <c r="D86" s="91"/>
      <c r="E86" s="92"/>
      <c r="F86" s="93"/>
      <c r="G86" s="65"/>
      <c r="H86" s="64"/>
      <c r="I86" s="65"/>
      <c r="J86" s="65"/>
      <c r="K86" s="65"/>
      <c r="L86" s="94"/>
      <c r="M86" s="102"/>
      <c r="N86" s="100"/>
      <c r="O86" s="108">
        <v>80547</v>
      </c>
      <c r="P86" s="94"/>
      <c r="Q86" s="96"/>
    </row>
    <row r="87" spans="1:17" ht="48.75" customHeight="1" x14ac:dyDescent="0.3">
      <c r="A87" s="97" t="s">
        <v>71</v>
      </c>
      <c r="B87" s="38"/>
      <c r="C87" s="10"/>
      <c r="D87" s="91"/>
      <c r="E87" s="92"/>
      <c r="F87" s="93"/>
      <c r="G87" s="65"/>
      <c r="H87" s="64"/>
      <c r="I87" s="65"/>
      <c r="J87" s="65"/>
      <c r="K87" s="65"/>
      <c r="L87" s="94"/>
      <c r="M87" s="102"/>
      <c r="N87" s="100"/>
      <c r="O87" s="108">
        <f>O88+O89</f>
        <v>0</v>
      </c>
      <c r="P87" s="94"/>
      <c r="Q87" s="96"/>
    </row>
    <row r="88" spans="1:17" ht="16.5" customHeight="1" x14ac:dyDescent="0.3">
      <c r="A88" s="98" t="s">
        <v>72</v>
      </c>
      <c r="B88" s="118"/>
      <c r="C88" s="119"/>
      <c r="D88" s="114"/>
      <c r="E88" s="115"/>
      <c r="F88" s="116"/>
      <c r="G88" s="103"/>
      <c r="H88" s="117"/>
      <c r="I88" s="103"/>
      <c r="J88" s="103"/>
      <c r="K88" s="103"/>
      <c r="L88" s="120"/>
      <c r="M88" s="103"/>
      <c r="N88" s="104"/>
      <c r="O88" s="104">
        <v>-936719.24</v>
      </c>
      <c r="P88" s="94"/>
      <c r="Q88" s="96"/>
    </row>
    <row r="89" spans="1:17" ht="16.5" customHeight="1" x14ac:dyDescent="0.3">
      <c r="A89" s="98" t="s">
        <v>73</v>
      </c>
      <c r="B89" s="118"/>
      <c r="C89" s="119"/>
      <c r="D89" s="114"/>
      <c r="E89" s="115"/>
      <c r="F89" s="116"/>
      <c r="G89" s="103"/>
      <c r="H89" s="117"/>
      <c r="I89" s="103"/>
      <c r="J89" s="103"/>
      <c r="K89" s="103"/>
      <c r="L89" s="120"/>
      <c r="M89" s="103"/>
      <c r="N89" s="104"/>
      <c r="O89" s="104">
        <v>936719.24</v>
      </c>
      <c r="P89" s="94"/>
      <c r="Q89" s="96"/>
    </row>
    <row r="90" spans="1:17" ht="16.5" thickBot="1" x14ac:dyDescent="0.3">
      <c r="A90" s="145" t="s">
        <v>14</v>
      </c>
      <c r="B90" s="146">
        <f>B65+B53+B38+B7</f>
        <v>8885921.5</v>
      </c>
      <c r="C90" s="147">
        <f t="shared" ref="C90:K90" si="20">C7+C38+C53+C65</f>
        <v>8885921.5</v>
      </c>
      <c r="D90" s="147">
        <f t="shared" si="20"/>
        <v>600000</v>
      </c>
      <c r="E90" s="148">
        <f t="shared" si="20"/>
        <v>600000</v>
      </c>
      <c r="F90" s="146" t="e">
        <f t="shared" si="20"/>
        <v>#REF!</v>
      </c>
      <c r="G90" s="149" t="e">
        <f t="shared" si="20"/>
        <v>#REF!</v>
      </c>
      <c r="H90" s="150" t="e">
        <f t="shared" si="20"/>
        <v>#REF!</v>
      </c>
      <c r="I90" s="149" t="e">
        <f t="shared" si="20"/>
        <v>#REF!</v>
      </c>
      <c r="J90" s="149" t="e">
        <f t="shared" si="20"/>
        <v>#REF!</v>
      </c>
      <c r="K90" s="149" t="e">
        <f t="shared" si="20"/>
        <v>#REF!</v>
      </c>
      <c r="L90" s="149" t="e">
        <f t="shared" ref="L90:Q90" si="21">L7+L38+L53+L65+L77+L73</f>
        <v>#REF!</v>
      </c>
      <c r="M90" s="149" t="e">
        <f t="shared" si="21"/>
        <v>#REF!</v>
      </c>
      <c r="N90" s="149">
        <f t="shared" si="21"/>
        <v>17042070</v>
      </c>
      <c r="O90" s="149">
        <f t="shared" si="21"/>
        <v>17772970</v>
      </c>
      <c r="P90" s="46">
        <f t="shared" si="21"/>
        <v>600000</v>
      </c>
      <c r="Q90" s="41">
        <f t="shared" si="21"/>
        <v>600000</v>
      </c>
    </row>
    <row r="91" spans="1:17" ht="15.75" x14ac:dyDescent="0.25">
      <c r="A91" s="155"/>
      <c r="B91" s="156"/>
      <c r="C91" s="156"/>
      <c r="D91" s="157"/>
      <c r="E91" s="157"/>
      <c r="F91" s="158"/>
      <c r="G91" s="158"/>
      <c r="H91" s="158"/>
      <c r="I91" s="158"/>
      <c r="J91" s="156"/>
      <c r="K91" s="156"/>
      <c r="L91" s="157"/>
      <c r="M91" s="157"/>
      <c r="N91" s="156"/>
      <c r="O91" s="156"/>
    </row>
    <row r="92" spans="1:17" ht="15.75" x14ac:dyDescent="0.25">
      <c r="A92" s="151"/>
      <c r="B92" s="153"/>
      <c r="C92" s="153"/>
      <c r="D92" s="106"/>
      <c r="E92" s="106"/>
      <c r="F92" s="153"/>
      <c r="G92" s="153"/>
      <c r="H92" s="153"/>
      <c r="I92" s="153"/>
      <c r="J92" s="153"/>
      <c r="K92" s="153"/>
      <c r="L92" s="106"/>
      <c r="M92" s="106"/>
      <c r="N92" s="105"/>
      <c r="O92" s="105"/>
    </row>
    <row r="93" spans="1:17" x14ac:dyDescent="0.25">
      <c r="A93" s="106"/>
      <c r="B93" s="106"/>
      <c r="C93" s="152"/>
      <c r="D93" s="106"/>
      <c r="E93" s="106"/>
      <c r="F93" s="106"/>
      <c r="G93" s="152"/>
      <c r="H93" s="106"/>
      <c r="I93" s="152"/>
      <c r="J93" s="106"/>
      <c r="K93" s="154"/>
      <c r="L93" s="106"/>
      <c r="M93" s="106"/>
      <c r="N93" s="106"/>
      <c r="O93" s="154"/>
    </row>
    <row r="97" spans="13:16" x14ac:dyDescent="0.25">
      <c r="N97" s="16"/>
      <c r="O97" s="16"/>
    </row>
    <row r="98" spans="13:16" x14ac:dyDescent="0.25">
      <c r="N98" s="105"/>
      <c r="O98" s="105"/>
      <c r="P98" s="106"/>
    </row>
    <row r="99" spans="13:16" x14ac:dyDescent="0.25">
      <c r="O99" s="58"/>
    </row>
    <row r="105" spans="13:16" x14ac:dyDescent="0.25">
      <c r="M105" s="16"/>
    </row>
    <row r="106" spans="13:16" x14ac:dyDescent="0.25">
      <c r="M106" s="16"/>
    </row>
  </sheetData>
  <mergeCells count="14">
    <mergeCell ref="A1:Q1"/>
    <mergeCell ref="J3:K3"/>
    <mergeCell ref="L3:M3"/>
    <mergeCell ref="N3:Q3"/>
    <mergeCell ref="N4:O4"/>
    <mergeCell ref="H3:I3"/>
    <mergeCell ref="H4:I4"/>
    <mergeCell ref="F3:G3"/>
    <mergeCell ref="F4:G4"/>
    <mergeCell ref="B4:C4"/>
    <mergeCell ref="B3:E3"/>
    <mergeCell ref="A3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2016-09-30T05:45:34Z</cp:lastPrinted>
  <dcterms:created xsi:type="dcterms:W3CDTF">2014-12-02T12:29:57Z</dcterms:created>
  <dcterms:modified xsi:type="dcterms:W3CDTF">2016-09-30T05:58:18Z</dcterms:modified>
</cp:coreProperties>
</file>