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45" windowWidth="16275" windowHeight="10515" tabRatio="840" activeTab="13"/>
  </bookViews>
  <sheets>
    <sheet name="высок" sheetId="1" r:id="rId1"/>
    <sheet name="варег" sheetId="4" r:id="rId2"/>
    <sheet name="благ" sheetId="5" r:id="rId3"/>
    <sheet name="новос" sheetId="6" r:id="rId4"/>
    <sheet name="мигл" sheetId="7" r:id="rId5"/>
    <sheet name="бакун" sheetId="8" r:id="rId6"/>
    <sheet name="дунил" sheetId="9" r:id="rId7"/>
    <sheet name="бер" sheetId="10" r:id="rId8"/>
    <sheet name="дунил дс" sheetId="11" r:id="rId9"/>
    <sheet name="варег дс" sheetId="12" r:id="rId10"/>
    <sheet name="байк дс" sheetId="13" r:id="rId11"/>
    <sheet name="новос дс" sheetId="14" r:id="rId12"/>
    <sheet name="иван" sheetId="15" r:id="rId13"/>
    <sheet name="цдт" sheetId="16" r:id="rId14"/>
    <sheet name="гари" sheetId="17" r:id="rId15"/>
    <sheet name="чудин" sheetId="18" r:id="rId16"/>
    <sheet name="гостил" sheetId="19" r:id="rId17"/>
    <sheet name="Лист2" sheetId="2" r:id="rId18"/>
    <sheet name="Лист3" sheetId="3" r:id="rId19"/>
  </sheets>
  <calcPr calcId="145621"/>
</workbook>
</file>

<file path=xl/calcChain.xml><?xml version="1.0" encoding="utf-8"?>
<calcChain xmlns="http://schemas.openxmlformats.org/spreadsheetml/2006/main">
  <c r="F16" i="13" l="1"/>
  <c r="F14" i="13"/>
  <c r="F11" i="13"/>
  <c r="F16" i="12" l="1"/>
  <c r="F14" i="12"/>
  <c r="F16" i="11"/>
  <c r="F14" i="11"/>
  <c r="F11" i="11"/>
  <c r="D8" i="16"/>
  <c r="F16" i="16"/>
  <c r="F14" i="16"/>
  <c r="F11" i="16"/>
  <c r="F16" i="8"/>
  <c r="F14" i="8"/>
  <c r="F11" i="8"/>
  <c r="F16" i="4" l="1"/>
  <c r="F14" i="4"/>
  <c r="F11" i="4"/>
  <c r="D34" i="18"/>
  <c r="D36" i="18" s="1"/>
  <c r="F35" i="18"/>
  <c r="F18" i="18"/>
  <c r="F16" i="18"/>
  <c r="F14" i="18"/>
  <c r="F35" i="19"/>
  <c r="F30" i="19"/>
  <c r="F14" i="19"/>
  <c r="D39" i="18" l="1"/>
  <c r="F16" i="7"/>
  <c r="F14" i="7"/>
  <c r="F11" i="7"/>
  <c r="F31" i="1"/>
  <c r="F26" i="1"/>
  <c r="F16" i="1"/>
  <c r="F14" i="1"/>
  <c r="F11" i="1"/>
  <c r="F16" i="9"/>
  <c r="F17" i="9" s="1"/>
  <c r="F15" i="9"/>
  <c r="F14" i="9"/>
  <c r="F11" i="9"/>
  <c r="F47" i="17"/>
  <c r="F14" i="17"/>
  <c r="F16" i="6" l="1"/>
  <c r="F14" i="6"/>
  <c r="F16" i="5"/>
  <c r="F14" i="5"/>
  <c r="F29" i="5"/>
  <c r="F14" i="10"/>
  <c r="F16" i="10"/>
  <c r="F11" i="10"/>
  <c r="I29" i="18" l="1"/>
  <c r="I30" i="18"/>
  <c r="I31" i="18"/>
  <c r="I35" i="18"/>
  <c r="H29" i="18"/>
  <c r="H30" i="18"/>
  <c r="H31" i="18"/>
  <c r="H35" i="18"/>
  <c r="I14" i="16" l="1"/>
  <c r="H10" i="16"/>
  <c r="H8" i="16"/>
  <c r="H8" i="13"/>
  <c r="I14" i="12"/>
  <c r="H11" i="12"/>
  <c r="I8" i="11"/>
  <c r="H12" i="11"/>
  <c r="I16" i="8"/>
  <c r="I17" i="8"/>
  <c r="I28" i="7"/>
  <c r="H12" i="7"/>
  <c r="I14" i="6"/>
  <c r="H8" i="6"/>
  <c r="I26" i="5"/>
  <c r="I27" i="5"/>
  <c r="H24" i="5"/>
  <c r="H26" i="5"/>
  <c r="H27" i="5"/>
  <c r="H31" i="5"/>
  <c r="H8" i="5"/>
  <c r="I16" i="4"/>
  <c r="H11" i="4"/>
  <c r="I13" i="1"/>
  <c r="H10" i="1"/>
  <c r="H8" i="1"/>
  <c r="I23" i="1"/>
  <c r="H23" i="1"/>
  <c r="F17" i="14"/>
  <c r="E9" i="14"/>
  <c r="I9" i="14" s="1"/>
  <c r="E13" i="14"/>
  <c r="I13" i="14" s="1"/>
  <c r="E14" i="14"/>
  <c r="I14" i="14" s="1"/>
  <c r="D9" i="14"/>
  <c r="H9" i="14" s="1"/>
  <c r="D10" i="14"/>
  <c r="H10" i="14" s="1"/>
  <c r="D12" i="14"/>
  <c r="H12" i="14" s="1"/>
  <c r="D15" i="14"/>
  <c r="H15" i="14" s="1"/>
  <c r="E8" i="14"/>
  <c r="I8" i="14" s="1"/>
  <c r="D8" i="14"/>
  <c r="H8" i="14" s="1"/>
  <c r="E9" i="13"/>
  <c r="I9" i="13" s="1"/>
  <c r="I11" i="13"/>
  <c r="E13" i="13"/>
  <c r="I13" i="13" s="1"/>
  <c r="I14" i="13"/>
  <c r="I16" i="13"/>
  <c r="D9" i="13"/>
  <c r="H9" i="13" s="1"/>
  <c r="D10" i="13"/>
  <c r="H10" i="13" s="1"/>
  <c r="D12" i="13"/>
  <c r="H12" i="13" s="1"/>
  <c r="D15" i="13"/>
  <c r="H15" i="13" s="1"/>
  <c r="E8" i="13"/>
  <c r="I8" i="13" s="1"/>
  <c r="D8" i="13"/>
  <c r="F17" i="13"/>
  <c r="E9" i="12"/>
  <c r="I9" i="12" s="1"/>
  <c r="E13" i="12"/>
  <c r="I13" i="12" s="1"/>
  <c r="D9" i="12"/>
  <c r="H9" i="12" s="1"/>
  <c r="D10" i="12"/>
  <c r="H10" i="12" s="1"/>
  <c r="D11" i="12"/>
  <c r="D12" i="12"/>
  <c r="D15" i="12"/>
  <c r="H15" i="12" s="1"/>
  <c r="E8" i="12"/>
  <c r="I8" i="12" s="1"/>
  <c r="D8" i="12"/>
  <c r="H8" i="12" s="1"/>
  <c r="F17" i="12"/>
  <c r="F17" i="11"/>
  <c r="I9" i="11"/>
  <c r="E13" i="11"/>
  <c r="I13" i="11" s="1"/>
  <c r="I14" i="11"/>
  <c r="I16" i="11"/>
  <c r="D9" i="11"/>
  <c r="H9" i="11" s="1"/>
  <c r="D10" i="11"/>
  <c r="H10" i="11" s="1"/>
  <c r="H11" i="11"/>
  <c r="D12" i="11"/>
  <c r="D15" i="11"/>
  <c r="H15" i="11" s="1"/>
  <c r="E8" i="11"/>
  <c r="D8" i="11"/>
  <c r="H8" i="11" s="1"/>
  <c r="E13" i="10"/>
  <c r="I13" i="10" s="1"/>
  <c r="I14" i="10"/>
  <c r="I16" i="10"/>
  <c r="H11" i="10"/>
  <c r="D12" i="10"/>
  <c r="H12" i="10" s="1"/>
  <c r="D15" i="10"/>
  <c r="H15" i="10" s="1"/>
  <c r="E28" i="19"/>
  <c r="I28" i="19" s="1"/>
  <c r="E29" i="19"/>
  <c r="E30" i="19"/>
  <c r="E31" i="19"/>
  <c r="E32" i="19"/>
  <c r="I32" i="19" s="1"/>
  <c r="E33" i="19"/>
  <c r="E34" i="19"/>
  <c r="I35" i="19"/>
  <c r="D28" i="19"/>
  <c r="H28" i="19" s="1"/>
  <c r="D29" i="19"/>
  <c r="H29" i="19" s="1"/>
  <c r="H30" i="19"/>
  <c r="D31" i="19"/>
  <c r="D32" i="19"/>
  <c r="D33" i="19"/>
  <c r="D34" i="19"/>
  <c r="H34" i="19" s="1"/>
  <c r="D35" i="19"/>
  <c r="E27" i="19"/>
  <c r="I27" i="19" s="1"/>
  <c r="D27" i="19"/>
  <c r="H27" i="19" s="1"/>
  <c r="F18" i="19"/>
  <c r="E13" i="19"/>
  <c r="I13" i="19" s="1"/>
  <c r="I14" i="19"/>
  <c r="D9" i="19"/>
  <c r="H9" i="19" s="1"/>
  <c r="D11" i="19"/>
  <c r="H11" i="19" s="1"/>
  <c r="D12" i="19"/>
  <c r="H12" i="19" s="1"/>
  <c r="D15" i="19"/>
  <c r="H15" i="19" s="1"/>
  <c r="D8" i="19"/>
  <c r="H8" i="19" s="1"/>
  <c r="F36" i="19"/>
  <c r="F47" i="19" s="1"/>
  <c r="E28" i="18"/>
  <c r="I28" i="18" s="1"/>
  <c r="E32" i="18"/>
  <c r="I32" i="18" s="1"/>
  <c r="I33" i="18"/>
  <c r="D28" i="18"/>
  <c r="H28" i="18" s="1"/>
  <c r="H34" i="18"/>
  <c r="E27" i="18"/>
  <c r="I27" i="18" s="1"/>
  <c r="H27" i="18"/>
  <c r="F36" i="18"/>
  <c r="F51" i="18" s="1"/>
  <c r="E13" i="18"/>
  <c r="I13" i="18" s="1"/>
  <c r="I14" i="18"/>
  <c r="D9" i="18"/>
  <c r="H9" i="18" s="1"/>
  <c r="D10" i="18"/>
  <c r="H10" i="18" s="1"/>
  <c r="D12" i="18"/>
  <c r="H12" i="18" s="1"/>
  <c r="D8" i="18"/>
  <c r="H8" i="18" s="1"/>
  <c r="D28" i="17"/>
  <c r="H28" i="17" s="1"/>
  <c r="F34" i="17"/>
  <c r="E26" i="17"/>
  <c r="I26" i="17" s="1"/>
  <c r="E30" i="17"/>
  <c r="I30" i="17" s="1"/>
  <c r="E33" i="17"/>
  <c r="I33" i="17" s="1"/>
  <c r="D26" i="17"/>
  <c r="H26" i="17" s="1"/>
  <c r="D32" i="17"/>
  <c r="H32" i="17" s="1"/>
  <c r="E25" i="17"/>
  <c r="I25" i="17" s="1"/>
  <c r="D25" i="17"/>
  <c r="H25" i="17" s="1"/>
  <c r="F18" i="17"/>
  <c r="E13" i="17"/>
  <c r="I13" i="17" s="1"/>
  <c r="I14" i="17"/>
  <c r="I16" i="17"/>
  <c r="D9" i="17"/>
  <c r="H9" i="17" s="1"/>
  <c r="D10" i="17"/>
  <c r="H10" i="17" s="1"/>
  <c r="D12" i="17"/>
  <c r="H12" i="17" s="1"/>
  <c r="D15" i="17"/>
  <c r="H15" i="17" s="1"/>
  <c r="D8" i="17"/>
  <c r="H8" i="17" s="1"/>
  <c r="E9" i="16"/>
  <c r="I9" i="16" s="1"/>
  <c r="E13" i="16"/>
  <c r="I13" i="16" s="1"/>
  <c r="I16" i="16"/>
  <c r="D9" i="16"/>
  <c r="H9" i="16" s="1"/>
  <c r="D10" i="16"/>
  <c r="H11" i="16"/>
  <c r="D12" i="16"/>
  <c r="H12" i="16" s="1"/>
  <c r="D15" i="16"/>
  <c r="H15" i="16" s="1"/>
  <c r="I8" i="16"/>
  <c r="F17" i="16"/>
  <c r="H11" i="9"/>
  <c r="E9" i="9"/>
  <c r="I9" i="9" s="1"/>
  <c r="E13" i="9"/>
  <c r="I13" i="9" s="1"/>
  <c r="I14" i="9"/>
  <c r="I16" i="9"/>
  <c r="D9" i="9"/>
  <c r="H9" i="9" s="1"/>
  <c r="D10" i="9"/>
  <c r="H10" i="9" s="1"/>
  <c r="D12" i="9"/>
  <c r="H12" i="9" s="1"/>
  <c r="H15" i="9"/>
  <c r="E8" i="9"/>
  <c r="I8" i="9" s="1"/>
  <c r="D8" i="9"/>
  <c r="H8" i="9" s="1"/>
  <c r="E9" i="8"/>
  <c r="I9" i="8" s="1"/>
  <c r="E13" i="8"/>
  <c r="I13" i="8" s="1"/>
  <c r="I14" i="8"/>
  <c r="D9" i="8"/>
  <c r="H9" i="8" s="1"/>
  <c r="D12" i="8"/>
  <c r="H12" i="8" s="1"/>
  <c r="D15" i="8"/>
  <c r="H15" i="8" s="1"/>
  <c r="E8" i="8"/>
  <c r="I8" i="8" s="1"/>
  <c r="D8" i="8"/>
  <c r="H8" i="8" s="1"/>
  <c r="F32" i="7"/>
  <c r="E24" i="7"/>
  <c r="I24" i="7" s="1"/>
  <c r="E25" i="7"/>
  <c r="E26" i="7"/>
  <c r="E27" i="7"/>
  <c r="E28" i="7"/>
  <c r="E31" i="7"/>
  <c r="I31" i="7" s="1"/>
  <c r="D24" i="7"/>
  <c r="H24" i="7" s="1"/>
  <c r="D25" i="7"/>
  <c r="D26" i="7"/>
  <c r="D27" i="7"/>
  <c r="D30" i="7"/>
  <c r="H30" i="7" s="1"/>
  <c r="E23" i="7"/>
  <c r="I23" i="7" s="1"/>
  <c r="D23" i="7"/>
  <c r="H23" i="7" s="1"/>
  <c r="E13" i="7"/>
  <c r="I13" i="7" s="1"/>
  <c r="I14" i="7"/>
  <c r="I16" i="7"/>
  <c r="D9" i="7"/>
  <c r="H9" i="7" s="1"/>
  <c r="D10" i="7"/>
  <c r="H10" i="7" s="1"/>
  <c r="H11" i="7"/>
  <c r="D12" i="7"/>
  <c r="D15" i="7"/>
  <c r="H15" i="7" s="1"/>
  <c r="D8" i="7"/>
  <c r="H8" i="7" s="1"/>
  <c r="E9" i="6"/>
  <c r="I9" i="6" s="1"/>
  <c r="E13" i="6"/>
  <c r="I13" i="6" s="1"/>
  <c r="I16" i="6"/>
  <c r="D9" i="6"/>
  <c r="H9" i="6" s="1"/>
  <c r="D12" i="6"/>
  <c r="H12" i="6" s="1"/>
  <c r="D15" i="6"/>
  <c r="H15" i="6" s="1"/>
  <c r="E8" i="6"/>
  <c r="I8" i="6" s="1"/>
  <c r="D8" i="6"/>
  <c r="I29" i="5"/>
  <c r="E24" i="5"/>
  <c r="I24" i="5" s="1"/>
  <c r="E28" i="5"/>
  <c r="I28" i="5" s="1"/>
  <c r="D24" i="5"/>
  <c r="D25" i="5"/>
  <c r="H25" i="5" s="1"/>
  <c r="D30" i="5"/>
  <c r="H30" i="5" s="1"/>
  <c r="D31" i="5"/>
  <c r="E9" i="5"/>
  <c r="I9" i="5" s="1"/>
  <c r="E13" i="5"/>
  <c r="I13" i="5" s="1"/>
  <c r="I14" i="5"/>
  <c r="I16" i="5"/>
  <c r="D9" i="5"/>
  <c r="H9" i="5" s="1"/>
  <c r="D10" i="5"/>
  <c r="H10" i="5" s="1"/>
  <c r="D12" i="5"/>
  <c r="H12" i="5" s="1"/>
  <c r="D15" i="5"/>
  <c r="H15" i="5" s="1"/>
  <c r="E8" i="5"/>
  <c r="I8" i="5" s="1"/>
  <c r="D8" i="5"/>
  <c r="E9" i="4"/>
  <c r="I9" i="4" s="1"/>
  <c r="E13" i="4"/>
  <c r="I13" i="4" s="1"/>
  <c r="I14" i="4"/>
  <c r="D9" i="4"/>
  <c r="H9" i="4" s="1"/>
  <c r="D10" i="4"/>
  <c r="H10" i="4" s="1"/>
  <c r="D12" i="4"/>
  <c r="H12" i="4" s="1"/>
  <c r="D15" i="4"/>
  <c r="H15" i="4" s="1"/>
  <c r="E8" i="4"/>
  <c r="I8" i="4" s="1"/>
  <c r="D8" i="4"/>
  <c r="H8" i="4" s="1"/>
  <c r="E13" i="1"/>
  <c r="I14" i="1"/>
  <c r="I16" i="1"/>
  <c r="D9" i="1"/>
  <c r="H9" i="1" s="1"/>
  <c r="D10" i="1"/>
  <c r="H11" i="1"/>
  <c r="D12" i="1"/>
  <c r="H12" i="1" s="1"/>
  <c r="D8" i="1"/>
  <c r="H26" i="1"/>
  <c r="E28" i="1"/>
  <c r="I28" i="1" s="1"/>
  <c r="I31" i="1"/>
  <c r="E24" i="1"/>
  <c r="I24" i="1" s="1"/>
  <c r="D30" i="1"/>
  <c r="H30" i="1" s="1"/>
  <c r="D24" i="1"/>
  <c r="H24" i="1" s="1"/>
  <c r="E23" i="1"/>
  <c r="D23" i="1"/>
  <c r="E18" i="1" l="1"/>
  <c r="D17" i="12"/>
  <c r="E17" i="12"/>
  <c r="H12" i="12"/>
  <c r="I16" i="12"/>
  <c r="D36" i="19"/>
  <c r="E36" i="19"/>
  <c r="D18" i="18"/>
  <c r="E18" i="18"/>
  <c r="D17" i="9"/>
  <c r="E17" i="9"/>
  <c r="D18" i="5"/>
  <c r="E18" i="5"/>
  <c r="D18" i="4"/>
  <c r="E18" i="4"/>
  <c r="D32" i="1"/>
  <c r="E32" i="1"/>
  <c r="E36" i="18"/>
  <c r="D18" i="17"/>
  <c r="N15" i="12" l="1"/>
  <c r="N16" i="12"/>
  <c r="M17" i="12"/>
  <c r="L19" i="12" s="1"/>
  <c r="N17" i="12"/>
  <c r="L17" i="12"/>
  <c r="N19" i="14"/>
  <c r="O13" i="14"/>
  <c r="N17" i="14"/>
  <c r="M17" i="14"/>
  <c r="L17" i="14"/>
  <c r="O17" i="13"/>
  <c r="N17" i="13"/>
  <c r="M17" i="13"/>
  <c r="L17" i="13"/>
  <c r="L19" i="13" s="1"/>
  <c r="L19" i="14" l="1"/>
  <c r="B36" i="19"/>
  <c r="J35" i="19"/>
  <c r="J34" i="19"/>
  <c r="J33" i="19"/>
  <c r="J32" i="19"/>
  <c r="J31" i="19"/>
  <c r="J30" i="19"/>
  <c r="J29" i="19"/>
  <c r="J27" i="19"/>
  <c r="E18" i="19"/>
  <c r="D18" i="19"/>
  <c r="H17" i="19"/>
  <c r="F17" i="19"/>
  <c r="J17" i="19" s="1"/>
  <c r="J16" i="19"/>
  <c r="J15" i="19"/>
  <c r="J14" i="19"/>
  <c r="J13" i="19"/>
  <c r="J12" i="19"/>
  <c r="J11" i="19"/>
  <c r="J10" i="19"/>
  <c r="J35" i="18"/>
  <c r="J34" i="18"/>
  <c r="J33" i="18"/>
  <c r="J32" i="18"/>
  <c r="J31" i="18"/>
  <c r="J30" i="18"/>
  <c r="J29" i="18"/>
  <c r="J27" i="18"/>
  <c r="H17" i="18"/>
  <c r="J16" i="18"/>
  <c r="J15" i="18"/>
  <c r="J14" i="18"/>
  <c r="J13" i="18"/>
  <c r="J12" i="18"/>
  <c r="J10" i="18"/>
  <c r="J9" i="18"/>
  <c r="J8" i="18"/>
  <c r="J25" i="17"/>
  <c r="J28" i="17"/>
  <c r="J30" i="17"/>
  <c r="J32" i="17"/>
  <c r="J33" i="17"/>
  <c r="J26" i="17"/>
  <c r="E18" i="17"/>
  <c r="H17" i="17"/>
  <c r="F17" i="17"/>
  <c r="J17" i="17" s="1"/>
  <c r="J16" i="17"/>
  <c r="J15" i="17"/>
  <c r="J14" i="17"/>
  <c r="J13" i="17"/>
  <c r="J12" i="17"/>
  <c r="J10" i="17"/>
  <c r="J8" i="17"/>
  <c r="J9" i="19" l="1"/>
  <c r="J9" i="17"/>
  <c r="J18" i="17" s="1"/>
  <c r="J28" i="19"/>
  <c r="J36" i="19" s="1"/>
  <c r="J8" i="19"/>
  <c r="J18" i="19" s="1"/>
  <c r="H36" i="19"/>
  <c r="I36" i="19"/>
  <c r="C36" i="19"/>
  <c r="H18" i="19"/>
  <c r="I18" i="19"/>
  <c r="C18" i="19"/>
  <c r="J28" i="18"/>
  <c r="J36" i="18" s="1"/>
  <c r="H36" i="18"/>
  <c r="I36" i="18"/>
  <c r="I18" i="18"/>
  <c r="B36" i="18"/>
  <c r="H18" i="17"/>
  <c r="I18" i="17"/>
  <c r="J34" i="17"/>
  <c r="E17" i="16"/>
  <c r="D17" i="16"/>
  <c r="J16" i="16"/>
  <c r="J15" i="16"/>
  <c r="J14" i="16"/>
  <c r="J13" i="16"/>
  <c r="J12" i="16"/>
  <c r="J11" i="16"/>
  <c r="J10" i="16"/>
  <c r="J9" i="16"/>
  <c r="J8" i="16"/>
  <c r="E18" i="15"/>
  <c r="D18" i="15"/>
  <c r="H17" i="15"/>
  <c r="F17" i="15"/>
  <c r="J17" i="15" s="1"/>
  <c r="I16" i="15"/>
  <c r="F16" i="15"/>
  <c r="J16" i="15" s="1"/>
  <c r="H15" i="15"/>
  <c r="F15" i="15"/>
  <c r="J15" i="15" s="1"/>
  <c r="I14" i="15"/>
  <c r="H14" i="15"/>
  <c r="F14" i="15"/>
  <c r="J14" i="15" s="1"/>
  <c r="I13" i="15"/>
  <c r="H13" i="15"/>
  <c r="F13" i="15"/>
  <c r="J13" i="15" s="1"/>
  <c r="H12" i="15"/>
  <c r="F12" i="15"/>
  <c r="J12" i="15" s="1"/>
  <c r="H11" i="15"/>
  <c r="F11" i="15"/>
  <c r="J11" i="15" s="1"/>
  <c r="H10" i="15"/>
  <c r="F10" i="15"/>
  <c r="J10" i="15" s="1"/>
  <c r="I9" i="15"/>
  <c r="H9" i="15"/>
  <c r="F9" i="15"/>
  <c r="J9" i="15" s="1"/>
  <c r="I8" i="15"/>
  <c r="H8" i="15"/>
  <c r="F8" i="15"/>
  <c r="J8" i="15" s="1"/>
  <c r="E17" i="14"/>
  <c r="D17" i="14"/>
  <c r="J15" i="14"/>
  <c r="J14" i="14"/>
  <c r="J13" i="14"/>
  <c r="J12" i="14"/>
  <c r="J10" i="14"/>
  <c r="J8" i="14"/>
  <c r="E17" i="13"/>
  <c r="D17" i="13"/>
  <c r="J16" i="13"/>
  <c r="J15" i="13"/>
  <c r="J14" i="13"/>
  <c r="J13" i="13"/>
  <c r="J12" i="13"/>
  <c r="J11" i="13"/>
  <c r="J10" i="13"/>
  <c r="J16" i="12"/>
  <c r="J15" i="12"/>
  <c r="J14" i="12"/>
  <c r="J13" i="12"/>
  <c r="J12" i="12"/>
  <c r="J11" i="12"/>
  <c r="J10" i="12"/>
  <c r="J8" i="12"/>
  <c r="E17" i="11"/>
  <c r="D17" i="11"/>
  <c r="J16" i="11"/>
  <c r="J15" i="11"/>
  <c r="J14" i="11"/>
  <c r="J13" i="11"/>
  <c r="J12" i="11"/>
  <c r="J11" i="11"/>
  <c r="J10" i="11"/>
  <c r="J9" i="11"/>
  <c r="J16" i="10"/>
  <c r="J15" i="10"/>
  <c r="J14" i="10"/>
  <c r="J13" i="10"/>
  <c r="J12" i="10"/>
  <c r="J11" i="10"/>
  <c r="J16" i="9"/>
  <c r="J15" i="9"/>
  <c r="J14" i="9"/>
  <c r="J13" i="9"/>
  <c r="J12" i="9"/>
  <c r="J11" i="9"/>
  <c r="J10" i="9"/>
  <c r="J9" i="9"/>
  <c r="J8" i="9"/>
  <c r="E18" i="8"/>
  <c r="H17" i="8"/>
  <c r="F17" i="8"/>
  <c r="J17" i="8" s="1"/>
  <c r="J16" i="8"/>
  <c r="J15" i="8"/>
  <c r="J14" i="8"/>
  <c r="J13" i="8"/>
  <c r="J12" i="8"/>
  <c r="J9" i="8"/>
  <c r="J8" i="8"/>
  <c r="J15" i="7"/>
  <c r="E32" i="7"/>
  <c r="D32" i="7"/>
  <c r="J31" i="7"/>
  <c r="J30" i="7"/>
  <c r="J28" i="7"/>
  <c r="J24" i="7"/>
  <c r="J23" i="7"/>
  <c r="E18" i="7"/>
  <c r="D18" i="7"/>
  <c r="H17" i="7"/>
  <c r="F17" i="7"/>
  <c r="J16" i="7"/>
  <c r="J14" i="7"/>
  <c r="J13" i="7"/>
  <c r="J12" i="7"/>
  <c r="J11" i="7"/>
  <c r="J10" i="7"/>
  <c r="J9" i="7"/>
  <c r="J8" i="7"/>
  <c r="E18" i="6"/>
  <c r="H17" i="6"/>
  <c r="F17" i="6"/>
  <c r="J16" i="6"/>
  <c r="J15" i="6"/>
  <c r="J14" i="6"/>
  <c r="J13" i="6"/>
  <c r="J12" i="6"/>
  <c r="J9" i="6"/>
  <c r="J8" i="6"/>
  <c r="J17" i="6" l="1"/>
  <c r="J17" i="7"/>
  <c r="J18" i="7" s="1"/>
  <c r="F18" i="7"/>
  <c r="F45" i="7" s="1"/>
  <c r="C17" i="12"/>
  <c r="C17" i="9"/>
  <c r="C18" i="17"/>
  <c r="J8" i="11"/>
  <c r="J17" i="11" s="1"/>
  <c r="C17" i="13"/>
  <c r="F18" i="15"/>
  <c r="B18" i="15" s="1"/>
  <c r="B18" i="17"/>
  <c r="B18" i="19"/>
  <c r="C36" i="18"/>
  <c r="I17" i="16"/>
  <c r="H17" i="16"/>
  <c r="J17" i="16"/>
  <c r="C17" i="16"/>
  <c r="B17" i="16"/>
  <c r="B8" i="15"/>
  <c r="H18" i="15"/>
  <c r="I18" i="15"/>
  <c r="J18" i="15"/>
  <c r="B9" i="15"/>
  <c r="C9" i="15"/>
  <c r="C8" i="15"/>
  <c r="J9" i="14"/>
  <c r="J17" i="14" s="1"/>
  <c r="H17" i="14"/>
  <c r="I17" i="14"/>
  <c r="C17" i="14"/>
  <c r="B17" i="14"/>
  <c r="J9" i="13"/>
  <c r="J8" i="13"/>
  <c r="H17" i="13"/>
  <c r="I17" i="13"/>
  <c r="J9" i="12"/>
  <c r="J17" i="12" s="1"/>
  <c r="H17" i="12"/>
  <c r="I17" i="12"/>
  <c r="B17" i="12"/>
  <c r="I17" i="11"/>
  <c r="H17" i="11"/>
  <c r="C17" i="11"/>
  <c r="B17" i="11"/>
  <c r="I17" i="9"/>
  <c r="J17" i="9"/>
  <c r="H17" i="9"/>
  <c r="I18" i="8"/>
  <c r="C32" i="7"/>
  <c r="I32" i="7"/>
  <c r="H32" i="7"/>
  <c r="I18" i="7"/>
  <c r="H18" i="7"/>
  <c r="J32" i="7"/>
  <c r="B32" i="7"/>
  <c r="I18" i="6"/>
  <c r="J31" i="5"/>
  <c r="J30" i="5"/>
  <c r="J29" i="5"/>
  <c r="J28" i="5"/>
  <c r="J25" i="5"/>
  <c r="J24" i="5"/>
  <c r="H17" i="5"/>
  <c r="F17" i="5"/>
  <c r="J16" i="5"/>
  <c r="J15" i="5"/>
  <c r="J14" i="5"/>
  <c r="J13" i="5"/>
  <c r="J12" i="5"/>
  <c r="J10" i="5"/>
  <c r="J9" i="5"/>
  <c r="J8" i="5"/>
  <c r="H17" i="4"/>
  <c r="F17" i="4"/>
  <c r="J16" i="4"/>
  <c r="J15" i="4"/>
  <c r="J14" i="4"/>
  <c r="J13" i="4"/>
  <c r="J12" i="4"/>
  <c r="J11" i="4"/>
  <c r="J10" i="4"/>
  <c r="J9" i="4"/>
  <c r="J8" i="4"/>
  <c r="J31" i="1"/>
  <c r="J30" i="1"/>
  <c r="J28" i="1"/>
  <c r="J26" i="1"/>
  <c r="J24" i="1"/>
  <c r="J23" i="1"/>
  <c r="H17" i="1"/>
  <c r="J9" i="1"/>
  <c r="J10" i="1"/>
  <c r="J11" i="1"/>
  <c r="J12" i="1"/>
  <c r="J13" i="1"/>
  <c r="J14" i="1"/>
  <c r="J16" i="1"/>
  <c r="F17" i="1"/>
  <c r="J8" i="1"/>
  <c r="C18" i="7" l="1"/>
  <c r="J17" i="4"/>
  <c r="J18" i="4" s="1"/>
  <c r="F18" i="4"/>
  <c r="J17" i="1"/>
  <c r="J17" i="5"/>
  <c r="J18" i="5" s="1"/>
  <c r="F18" i="5"/>
  <c r="C18" i="15"/>
  <c r="B17" i="13"/>
  <c r="J17" i="13"/>
  <c r="B17" i="9"/>
  <c r="B18" i="7"/>
  <c r="I18" i="5"/>
  <c r="H18" i="5"/>
  <c r="I18" i="4"/>
  <c r="H18" i="4"/>
  <c r="I18" i="1"/>
  <c r="I32" i="1"/>
  <c r="B18" i="5" l="1"/>
  <c r="C18" i="5"/>
  <c r="F32" i="1" l="1"/>
  <c r="F40" i="1" s="1"/>
  <c r="H32" i="1"/>
  <c r="J32" i="1" l="1"/>
  <c r="J10" i="8"/>
  <c r="D10" i="8"/>
  <c r="H10" i="8" s="1"/>
  <c r="F18" i="8"/>
  <c r="C18" i="8" s="1"/>
  <c r="H11" i="8"/>
  <c r="J11" i="8"/>
  <c r="J18" i="8" s="1"/>
  <c r="H18" i="8" l="1"/>
  <c r="D18" i="8"/>
  <c r="B18" i="8" s="1"/>
  <c r="H34" i="17"/>
  <c r="D34" i="17"/>
  <c r="I34" i="17"/>
  <c r="E34" i="17"/>
  <c r="B34" i="17" l="1"/>
  <c r="C34" i="17"/>
  <c r="J11" i="18"/>
  <c r="H18" i="18"/>
  <c r="B18" i="18" l="1"/>
  <c r="C18" i="18"/>
  <c r="J10" i="10"/>
  <c r="D10" i="10"/>
  <c r="H10" i="10" s="1"/>
  <c r="J9" i="10"/>
  <c r="D9" i="10"/>
  <c r="H9" i="10" s="1"/>
  <c r="E9" i="10"/>
  <c r="I9" i="10" s="1"/>
  <c r="F17" i="10"/>
  <c r="J8" i="10"/>
  <c r="J17" i="10" s="1"/>
  <c r="D8" i="10"/>
  <c r="D17" i="10" s="1"/>
  <c r="B17" i="10" s="1"/>
  <c r="E8" i="10"/>
  <c r="I8" i="10" s="1"/>
  <c r="I17" i="10" s="1"/>
  <c r="H8" i="10" l="1"/>
  <c r="H17" i="10" s="1"/>
  <c r="E17" i="10"/>
  <c r="C17" i="10" s="1"/>
  <c r="F32" i="5"/>
  <c r="F34" i="5" s="1"/>
  <c r="J23" i="5"/>
  <c r="J32" i="5" s="1"/>
  <c r="E23" i="5"/>
  <c r="E32" i="5" s="1"/>
  <c r="C32" i="5" s="1"/>
  <c r="I23" i="5"/>
  <c r="I32" i="5" s="1"/>
  <c r="D23" i="5"/>
  <c r="H23" i="5" s="1"/>
  <c r="H32" i="5" s="1"/>
  <c r="D32" i="5"/>
  <c r="B32" i="5"/>
  <c r="F42" i="5" l="1"/>
  <c r="H11" i="6"/>
  <c r="F11" i="6"/>
  <c r="B11" i="6" l="1"/>
  <c r="C11" i="6"/>
  <c r="F18" i="6"/>
  <c r="J11" i="6"/>
  <c r="D18" i="6"/>
  <c r="H10" i="6"/>
  <c r="H18" i="6" s="1"/>
  <c r="F10" i="6"/>
  <c r="J10" i="6" s="1"/>
  <c r="J18" i="6" l="1"/>
  <c r="B18" i="6"/>
  <c r="C18" i="6"/>
  <c r="D18" i="1"/>
  <c r="H15" i="1"/>
  <c r="H18" i="1"/>
  <c r="F15" i="1"/>
  <c r="F18" i="1" s="1"/>
  <c r="J15" i="1"/>
  <c r="J18" i="1"/>
  <c r="E17" i="18"/>
  <c r="F17" i="18"/>
  <c r="J17" i="18"/>
  <c r="J18" i="18"/>
</calcChain>
</file>

<file path=xl/sharedStrings.xml><?xml version="1.0" encoding="utf-8"?>
<sst xmlns="http://schemas.openxmlformats.org/spreadsheetml/2006/main" count="817" uniqueCount="65">
  <si>
    <t>МОУ Высоковская ООШ</t>
  </si>
  <si>
    <t>%</t>
  </si>
  <si>
    <t>Сумма</t>
  </si>
  <si>
    <t>Количество услуг</t>
  </si>
  <si>
    <t>Прямые затраты</t>
  </si>
  <si>
    <t>Итого</t>
  </si>
  <si>
    <t>Косвенные затраты</t>
  </si>
  <si>
    <t>Наименование показателя</t>
  </si>
  <si>
    <t>Затраты нв услуги связи</t>
  </si>
  <si>
    <t>Затраты на транспортные услуги</t>
  </si>
  <si>
    <t>Затраты на коммунальные услуги</t>
  </si>
  <si>
    <t>Затраты на содержание имущества</t>
  </si>
  <si>
    <t>Затраты на уплату налогов</t>
  </si>
  <si>
    <t>Затраты на материальные запасы</t>
  </si>
  <si>
    <t>Прочие нормативные затраты</t>
  </si>
  <si>
    <t>Затраты на классное руководство</t>
  </si>
  <si>
    <t xml:space="preserve"> Прямые затраты на оказание муниципальных услуг</t>
  </si>
  <si>
    <t xml:space="preserve"> Прямые затраты на оказание муниципальных услуг (руб)</t>
  </si>
  <si>
    <t>Общий размер предоставляемой субсидии (руб)</t>
  </si>
  <si>
    <t>Нормативные затраты на единицу услуги (руб)</t>
  </si>
  <si>
    <t>Х</t>
  </si>
  <si>
    <t xml:space="preserve">Затраты на оплату труда </t>
  </si>
  <si>
    <t xml:space="preserve">Начисления на оплату труда </t>
  </si>
  <si>
    <t xml:space="preserve">Косвенные затраты на общехозяйственные нужды и содержание имущества </t>
  </si>
  <si>
    <t>Косвенные затраты на общехозяйственные нужды и содержание имущества (руб)</t>
  </si>
  <si>
    <t>МОУ Вареговская СОШ</t>
  </si>
  <si>
    <t>МОУ Благовещенская ООШ</t>
  </si>
  <si>
    <t>МОУ Новосельская СОШ</t>
  </si>
  <si>
    <t>МОУ Миглинская ООШ</t>
  </si>
  <si>
    <t>МОУ Бакунинская ООШ</t>
  </si>
  <si>
    <t>МОУ Дуниловская ООШ</t>
  </si>
  <si>
    <t>МДОУ Болбшесельский детский сад "Березка"</t>
  </si>
  <si>
    <t>Муниципальная улуга. Реализация основных общеобразовательных программ дошкольного образования</t>
  </si>
  <si>
    <t xml:space="preserve">МДОУ Дуниловский детский сад </t>
  </si>
  <si>
    <t xml:space="preserve">МДОУ Вареговский детский сад </t>
  </si>
  <si>
    <t>Затраты на услуги связи</t>
  </si>
  <si>
    <t xml:space="preserve">МДОУ Байковский детский сад </t>
  </si>
  <si>
    <t xml:space="preserve">МДОУ Новосельский детский сад </t>
  </si>
  <si>
    <t>МОУ Иванцевская НОШ</t>
  </si>
  <si>
    <t>МОУ ДОД Центр детского творчества</t>
  </si>
  <si>
    <t>МОУ Гарская НШ-ДС</t>
  </si>
  <si>
    <t>МОУ Чудиновская НШ-ДС</t>
  </si>
  <si>
    <t>МОУ Гостиловская НШ-ДС</t>
  </si>
  <si>
    <t>Муниципальная улуга. Реализация дополнительных  общеобразовательных программ.</t>
  </si>
  <si>
    <t>Муниципальная улуга. Реализация основных образовательных программ начального  общего, основного общего, среднего (полного) общего образования</t>
  </si>
  <si>
    <t>Приложение № 14 к приказу №  4 от 01.02.2012 года</t>
  </si>
  <si>
    <t>Муниципальная улуга. Реализация основных общеобразовательных программ начального  общего, основного общего, среднего (полного) общего образования</t>
  </si>
  <si>
    <t>м</t>
  </si>
  <si>
    <t>о</t>
  </si>
  <si>
    <t>Приложение № 5 к приказу № 238  от 29.12.2012 года</t>
  </si>
  <si>
    <t>Приложение № 3 к приказу №  238   от 29.12.2012 года</t>
  </si>
  <si>
    <t>Приложение № 9 к приказу № 238 от 29.12.2012г</t>
  </si>
  <si>
    <t>Приложение № 4 к приказу №  238 от 29.12.2012 года</t>
  </si>
  <si>
    <t>Приложение № 16 к приказу №  238  от 29.12.2012 года</t>
  </si>
  <si>
    <t>Приложение № 8 к приказу №  238    от 29.12.2012 года</t>
  </si>
  <si>
    <t>Приложение № 6 к приказу № 238    от 29.12.2012 года</t>
  </si>
  <si>
    <t>Приложение № 15 к приказу №  238 от 29.12.2012 года</t>
  </si>
  <si>
    <t>Приложение № 17 к приказу №  238   от 29.12.2012 года</t>
  </si>
  <si>
    <t>Приложение № 2  к приказу № 238    от 29.12.2012 года</t>
  </si>
  <si>
    <t>Приложение № 7 к приказу № 238     от 29.12.2012 года</t>
  </si>
  <si>
    <t>Приложение № 18 к приказу № 238 от 29.12.2012 года</t>
  </si>
  <si>
    <t>Приложение № 10 к приказу № 238 от 29.12.2012 года</t>
  </si>
  <si>
    <t>Приложение № 11 к приказу № 238 от 29.12.2012 года</t>
  </si>
  <si>
    <t>Приложение № 12 к приказу № 238 от 29.12.2012</t>
  </si>
  <si>
    <t>Приложение № 13 к приказу № 238 от 29.12.2012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</si>
</sst>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#,##0.00_р_.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Border="1"/>
    <xf numFmtId="164" fontId="3" fillId="0" borderId="0" xfId="0" applyNumberFormat="1" applyFont="1" applyBorder="1"/>
    <xf numFmtId="164" fontId="3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14" fontId="3" fillId="0" borderId="0" xfId="0" applyNumberFormat="1" applyFont="1"/>
    <xf numFmtId="3" fontId="3" fillId="0" borderId="1" xfId="0" applyNumberFormat="1" applyFont="1" applyBorder="1" applyAlignment="1">
      <alignment horizontal="center" vertical="center"/>
    </xf>
    <xf numFmtId="1" fontId="3" fillId="0" borderId="0" xfId="0" applyNumberFormat="1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opLeftCell="A19" workbookViewId="0">
      <selection activeCell="E23" sqref="E23"/>
    </sheetView>
  </sheetViews>
  <sheetFormatPr defaultRowHeight="15.75" x14ac:dyDescent="0.25"/>
  <cols>
    <col min="1" max="1" width="18.140625" style="1" customWidth="1"/>
    <col min="2" max="2" width="13.5703125" style="1" customWidth="1"/>
    <col min="3" max="3" width="12.28515625" style="1" customWidth="1"/>
    <col min="4" max="4" width="13.5703125" style="1" customWidth="1"/>
    <col min="5" max="5" width="13.85546875" style="1" customWidth="1"/>
    <col min="6" max="6" width="14.7109375" style="1" customWidth="1"/>
    <col min="7" max="7" width="10.28515625" style="1" customWidth="1"/>
    <col min="8" max="8" width="12" style="4" customWidth="1"/>
    <col min="9" max="9" width="10.85546875" style="1" customWidth="1"/>
    <col min="10" max="10" width="10.5703125" style="1" customWidth="1"/>
    <col min="11" max="16" width="9.140625" style="1"/>
  </cols>
  <sheetData>
    <row r="1" spans="1:16" ht="18" customHeight="1" x14ac:dyDescent="0.25">
      <c r="G1" s="27" t="s">
        <v>49</v>
      </c>
      <c r="H1" s="28"/>
      <c r="I1" s="28"/>
      <c r="J1" s="28"/>
      <c r="K1"/>
      <c r="L1"/>
      <c r="M1"/>
      <c r="N1"/>
      <c r="O1"/>
      <c r="P1"/>
    </row>
    <row r="2" spans="1:16" x14ac:dyDescent="0.25">
      <c r="G2" s="28"/>
      <c r="H2" s="28"/>
      <c r="I2" s="28"/>
      <c r="J2" s="28"/>
      <c r="K2"/>
      <c r="L2"/>
      <c r="M2"/>
      <c r="N2"/>
      <c r="O2"/>
      <c r="P2"/>
    </row>
    <row r="3" spans="1:16" x14ac:dyDescent="0.25">
      <c r="G3" s="28"/>
      <c r="H3" s="28"/>
      <c r="I3" s="28"/>
      <c r="J3" s="28"/>
      <c r="K3"/>
      <c r="L3"/>
      <c r="M3"/>
      <c r="N3"/>
      <c r="O3"/>
      <c r="P3"/>
    </row>
    <row r="4" spans="1:16" ht="18.75" x14ac:dyDescent="0.3">
      <c r="C4" s="42" t="s">
        <v>0</v>
      </c>
      <c r="D4" s="43"/>
      <c r="E4" s="43"/>
      <c r="F4" s="43"/>
      <c r="G4" s="43"/>
      <c r="H4" s="43"/>
      <c r="I4" s="43"/>
      <c r="J4" s="5"/>
      <c r="K4"/>
      <c r="L4"/>
      <c r="M4"/>
      <c r="N4"/>
      <c r="O4"/>
      <c r="P4"/>
    </row>
    <row r="5" spans="1:16" ht="30" customHeight="1" x14ac:dyDescent="0.25">
      <c r="A5" s="29" t="s">
        <v>46</v>
      </c>
      <c r="B5" s="30"/>
      <c r="C5" s="30"/>
      <c r="D5" s="30"/>
      <c r="E5" s="30"/>
      <c r="F5" s="30"/>
      <c r="G5" s="30"/>
      <c r="H5" s="30"/>
      <c r="I5" s="30"/>
      <c r="J5" s="30"/>
      <c r="K5"/>
      <c r="L5"/>
      <c r="M5"/>
      <c r="N5"/>
      <c r="O5"/>
      <c r="P5"/>
    </row>
    <row r="6" spans="1:16" ht="26.25" customHeight="1" x14ac:dyDescent="0.25">
      <c r="A6" s="33" t="s">
        <v>7</v>
      </c>
      <c r="B6" s="34" t="s">
        <v>1</v>
      </c>
      <c r="C6" s="35"/>
      <c r="D6" s="34" t="s">
        <v>2</v>
      </c>
      <c r="E6" s="35"/>
      <c r="F6" s="36" t="s">
        <v>18</v>
      </c>
      <c r="G6" s="33" t="s">
        <v>3</v>
      </c>
      <c r="H6" s="39" t="s">
        <v>19</v>
      </c>
      <c r="I6" s="40"/>
      <c r="J6" s="41"/>
      <c r="K6"/>
      <c r="L6"/>
      <c r="M6"/>
      <c r="N6"/>
      <c r="O6"/>
      <c r="P6"/>
    </row>
    <row r="7" spans="1:16" ht="75" customHeight="1" x14ac:dyDescent="0.25">
      <c r="A7" s="33"/>
      <c r="B7" s="7" t="s">
        <v>16</v>
      </c>
      <c r="C7" s="7" t="s">
        <v>23</v>
      </c>
      <c r="D7" s="7" t="s">
        <v>17</v>
      </c>
      <c r="E7" s="7" t="s">
        <v>24</v>
      </c>
      <c r="F7" s="37"/>
      <c r="G7" s="38"/>
      <c r="H7" s="9" t="s">
        <v>4</v>
      </c>
      <c r="I7" s="10" t="s">
        <v>6</v>
      </c>
      <c r="J7" s="11" t="s">
        <v>5</v>
      </c>
      <c r="K7"/>
      <c r="L7"/>
      <c r="M7"/>
      <c r="N7"/>
      <c r="O7"/>
      <c r="P7"/>
    </row>
    <row r="8" spans="1:16" ht="27.75" customHeight="1" x14ac:dyDescent="0.25">
      <c r="A8" s="6" t="s">
        <v>21</v>
      </c>
      <c r="B8" s="16">
        <v>100</v>
      </c>
      <c r="C8" s="16"/>
      <c r="D8" s="17">
        <f>F8*B8/100</f>
        <v>1030392</v>
      </c>
      <c r="E8" s="17"/>
      <c r="F8" s="17">
        <v>1030392</v>
      </c>
      <c r="G8" s="16" t="s">
        <v>20</v>
      </c>
      <c r="H8" s="17">
        <f>D8/$G$18</f>
        <v>64399.5</v>
      </c>
      <c r="I8" s="17"/>
      <c r="J8" s="20">
        <f>F8/G18</f>
        <v>64399.5</v>
      </c>
      <c r="K8"/>
      <c r="L8"/>
      <c r="M8"/>
      <c r="N8"/>
      <c r="O8"/>
      <c r="P8"/>
    </row>
    <row r="9" spans="1:16" ht="26.25" x14ac:dyDescent="0.25">
      <c r="A9" s="6" t="s">
        <v>22</v>
      </c>
      <c r="B9" s="16">
        <v>100</v>
      </c>
      <c r="C9" s="16"/>
      <c r="D9" s="17">
        <f t="shared" ref="D9:D12" si="0">F9*B9/100</f>
        <v>311175</v>
      </c>
      <c r="E9" s="17"/>
      <c r="F9" s="17">
        <v>311175</v>
      </c>
      <c r="G9" s="16" t="s">
        <v>20</v>
      </c>
      <c r="H9" s="17">
        <f t="shared" ref="H9:H15" si="1">D9/$G$18</f>
        <v>19448.4375</v>
      </c>
      <c r="I9" s="17"/>
      <c r="J9" s="20">
        <f>F9/G18</f>
        <v>19448.4375</v>
      </c>
      <c r="K9"/>
      <c r="L9"/>
      <c r="M9"/>
      <c r="N9"/>
      <c r="O9"/>
      <c r="P9"/>
    </row>
    <row r="10" spans="1:16" ht="26.25" x14ac:dyDescent="0.25">
      <c r="A10" s="6" t="s">
        <v>8</v>
      </c>
      <c r="B10" s="16">
        <v>100</v>
      </c>
      <c r="C10" s="16"/>
      <c r="D10" s="17">
        <f t="shared" si="0"/>
        <v>9600</v>
      </c>
      <c r="E10" s="17"/>
      <c r="F10" s="17">
        <v>9600</v>
      </c>
      <c r="G10" s="16" t="s">
        <v>20</v>
      </c>
      <c r="H10" s="17">
        <f t="shared" si="1"/>
        <v>600</v>
      </c>
      <c r="I10" s="17"/>
      <c r="J10" s="20">
        <f>F10/G18</f>
        <v>600</v>
      </c>
      <c r="K10"/>
      <c r="L10"/>
      <c r="M10"/>
      <c r="N10"/>
      <c r="O10"/>
      <c r="P10"/>
    </row>
    <row r="11" spans="1:16" ht="29.25" customHeight="1" x14ac:dyDescent="0.25">
      <c r="A11" s="6" t="s">
        <v>9</v>
      </c>
      <c r="B11" s="16">
        <v>100</v>
      </c>
      <c r="C11" s="16"/>
      <c r="D11" s="17">
        <v>5000</v>
      </c>
      <c r="E11" s="17"/>
      <c r="F11" s="17">
        <f>D11+E11</f>
        <v>5000</v>
      </c>
      <c r="G11" s="16" t="s">
        <v>20</v>
      </c>
      <c r="H11" s="17">
        <f t="shared" si="1"/>
        <v>312.5</v>
      </c>
      <c r="I11" s="17"/>
      <c r="J11" s="20">
        <f>F11/G18</f>
        <v>312.5</v>
      </c>
      <c r="K11"/>
      <c r="L11"/>
      <c r="M11"/>
      <c r="N11"/>
      <c r="O11"/>
      <c r="P11"/>
    </row>
    <row r="12" spans="1:16" ht="39" x14ac:dyDescent="0.25">
      <c r="A12" s="6" t="s">
        <v>10</v>
      </c>
      <c r="B12" s="16">
        <v>100</v>
      </c>
      <c r="C12" s="16"/>
      <c r="D12" s="17">
        <f t="shared" si="0"/>
        <v>1126900</v>
      </c>
      <c r="E12" s="17"/>
      <c r="F12" s="17">
        <v>1126900</v>
      </c>
      <c r="G12" s="16" t="s">
        <v>20</v>
      </c>
      <c r="H12" s="17">
        <f t="shared" si="1"/>
        <v>70431.25</v>
      </c>
      <c r="I12" s="17"/>
      <c r="J12" s="20">
        <f>F12/G18</f>
        <v>70431.25</v>
      </c>
      <c r="K12"/>
      <c r="L12"/>
      <c r="M12"/>
      <c r="N12"/>
      <c r="O12"/>
      <c r="P12"/>
    </row>
    <row r="13" spans="1:16" ht="39" x14ac:dyDescent="0.25">
      <c r="A13" s="6" t="s">
        <v>11</v>
      </c>
      <c r="B13" s="16"/>
      <c r="C13" s="16">
        <v>100</v>
      </c>
      <c r="D13" s="17"/>
      <c r="E13" s="17">
        <f t="shared" ref="E13" si="2">F13*C13/100</f>
        <v>98820</v>
      </c>
      <c r="F13" s="17">
        <v>98820</v>
      </c>
      <c r="G13" s="16" t="s">
        <v>20</v>
      </c>
      <c r="H13" s="17"/>
      <c r="I13" s="17">
        <f t="shared" ref="I13:I16" si="3">E13/$G$18</f>
        <v>6176.25</v>
      </c>
      <c r="J13" s="20">
        <f>F13/G18</f>
        <v>6176.25</v>
      </c>
      <c r="K13"/>
      <c r="L13"/>
      <c r="M13"/>
      <c r="N13"/>
      <c r="O13"/>
      <c r="P13"/>
    </row>
    <row r="14" spans="1:16" ht="26.25" x14ac:dyDescent="0.25">
      <c r="A14" s="6" t="s">
        <v>12</v>
      </c>
      <c r="B14" s="16"/>
      <c r="C14" s="16">
        <v>100</v>
      </c>
      <c r="D14" s="17"/>
      <c r="E14" s="17">
        <v>80000</v>
      </c>
      <c r="F14" s="17">
        <f>D14+E14</f>
        <v>80000</v>
      </c>
      <c r="G14" s="16" t="s">
        <v>20</v>
      </c>
      <c r="H14" s="17"/>
      <c r="I14" s="17">
        <f t="shared" si="3"/>
        <v>5000</v>
      </c>
      <c r="J14" s="20">
        <f>F14/G18</f>
        <v>5000</v>
      </c>
      <c r="K14"/>
      <c r="L14"/>
      <c r="M14"/>
      <c r="N14"/>
      <c r="O14"/>
      <c r="P14"/>
    </row>
    <row r="15" spans="1:16" ht="28.5" customHeight="1" x14ac:dyDescent="0.25">
      <c r="A15" s="6" t="s">
        <v>13</v>
      </c>
      <c r="B15" s="16">
        <v>100</v>
      </c>
      <c r="C15" s="16"/>
      <c r="D15" s="17">
        <v>29290</v>
      </c>
      <c r="E15" s="17"/>
      <c r="F15" s="17">
        <f t="shared" ref="F15:F16" si="4">D15+E15</f>
        <v>29290</v>
      </c>
      <c r="G15" s="16" t="s">
        <v>20</v>
      </c>
      <c r="H15" s="17">
        <f t="shared" si="1"/>
        <v>1830.625</v>
      </c>
      <c r="I15" s="17"/>
      <c r="J15" s="20">
        <f>F15/G18</f>
        <v>1830.625</v>
      </c>
      <c r="K15"/>
      <c r="L15"/>
      <c r="M15"/>
      <c r="N15"/>
      <c r="O15"/>
      <c r="P15"/>
    </row>
    <row r="16" spans="1:16" ht="27.75" customHeight="1" x14ac:dyDescent="0.25">
      <c r="A16" s="6" t="s">
        <v>14</v>
      </c>
      <c r="B16" s="16"/>
      <c r="C16" s="16">
        <v>100</v>
      </c>
      <c r="D16" s="17"/>
      <c r="E16" s="17">
        <v>13190</v>
      </c>
      <c r="F16" s="17">
        <f t="shared" si="4"/>
        <v>13190</v>
      </c>
      <c r="G16" s="16" t="s">
        <v>20</v>
      </c>
      <c r="H16" s="17"/>
      <c r="I16" s="17">
        <f t="shared" si="3"/>
        <v>824.375</v>
      </c>
      <c r="J16" s="20">
        <f>F16/G18</f>
        <v>824.375</v>
      </c>
      <c r="K16"/>
      <c r="L16"/>
      <c r="M16"/>
      <c r="N16"/>
      <c r="O16"/>
      <c r="P16"/>
    </row>
    <row r="17" spans="1:16" ht="26.25" hidden="1" x14ac:dyDescent="0.25">
      <c r="A17" s="6" t="s">
        <v>15</v>
      </c>
      <c r="B17" s="16"/>
      <c r="C17" s="16"/>
      <c r="D17" s="17"/>
      <c r="E17" s="17"/>
      <c r="F17" s="17">
        <f t="shared" ref="F17" si="5">D17+E17</f>
        <v>0</v>
      </c>
      <c r="G17" s="16" t="s">
        <v>20</v>
      </c>
      <c r="H17" s="17">
        <f>D17/G18</f>
        <v>0</v>
      </c>
      <c r="I17" s="17"/>
      <c r="J17" s="20">
        <f>F17/15</f>
        <v>0</v>
      </c>
    </row>
    <row r="18" spans="1:16" s="15" customFormat="1" x14ac:dyDescent="0.25">
      <c r="A18" s="13" t="s">
        <v>5</v>
      </c>
      <c r="B18" s="18">
        <v>86</v>
      </c>
      <c r="C18" s="18">
        <v>14</v>
      </c>
      <c r="D18" s="19">
        <f>SUM(D8:D16)</f>
        <v>2512357</v>
      </c>
      <c r="E18" s="19">
        <f>SUM(E8:E17)</f>
        <v>192010</v>
      </c>
      <c r="F18" s="19">
        <f>SUM(F8:F17)</f>
        <v>2704367</v>
      </c>
      <c r="G18" s="18">
        <v>16</v>
      </c>
      <c r="H18" s="19">
        <f>SUM(H8:H17)</f>
        <v>157022.3125</v>
      </c>
      <c r="I18" s="19">
        <f>SUM(I8:I17)</f>
        <v>12000.625</v>
      </c>
      <c r="J18" s="19">
        <f>SUM(J8:J17)</f>
        <v>169022.9375</v>
      </c>
      <c r="K18" s="14"/>
      <c r="L18" s="14"/>
      <c r="M18" s="14"/>
      <c r="N18" s="14"/>
      <c r="O18" s="14"/>
      <c r="P18" s="14"/>
    </row>
    <row r="19" spans="1:16" x14ac:dyDescent="0.25">
      <c r="A19" s="12"/>
      <c r="B19" s="2"/>
      <c r="C19" s="2"/>
      <c r="D19" s="2"/>
      <c r="E19" s="3"/>
      <c r="F19" s="2"/>
      <c r="G19" s="2"/>
      <c r="H19" s="3"/>
      <c r="I19" s="2"/>
      <c r="J19" s="2"/>
    </row>
    <row r="20" spans="1:16" ht="15.75" customHeight="1" x14ac:dyDescent="0.25">
      <c r="A20" s="31" t="s">
        <v>32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6" ht="26.25" customHeight="1" x14ac:dyDescent="0.25">
      <c r="A21" s="33" t="s">
        <v>7</v>
      </c>
      <c r="B21" s="34" t="s">
        <v>1</v>
      </c>
      <c r="C21" s="35"/>
      <c r="D21" s="34" t="s">
        <v>2</v>
      </c>
      <c r="E21" s="35"/>
      <c r="F21" s="36" t="s">
        <v>18</v>
      </c>
      <c r="G21" s="33" t="s">
        <v>3</v>
      </c>
      <c r="H21" s="39" t="s">
        <v>19</v>
      </c>
      <c r="I21" s="40"/>
      <c r="J21" s="41"/>
    </row>
    <row r="22" spans="1:16" ht="89.25" x14ac:dyDescent="0.25">
      <c r="A22" s="33"/>
      <c r="B22" s="7" t="s">
        <v>16</v>
      </c>
      <c r="C22" s="7" t="s">
        <v>23</v>
      </c>
      <c r="D22" s="7" t="s">
        <v>17</v>
      </c>
      <c r="E22" s="7" t="s">
        <v>24</v>
      </c>
      <c r="F22" s="37"/>
      <c r="G22" s="38"/>
      <c r="H22" s="9" t="s">
        <v>4</v>
      </c>
      <c r="I22" s="10" t="s">
        <v>6</v>
      </c>
      <c r="J22" s="11" t="s">
        <v>5</v>
      </c>
    </row>
    <row r="23" spans="1:16" ht="26.25" x14ac:dyDescent="0.25">
      <c r="A23" s="6" t="s">
        <v>21</v>
      </c>
      <c r="B23" s="16">
        <v>70</v>
      </c>
      <c r="C23" s="16">
        <v>30</v>
      </c>
      <c r="D23" s="17">
        <f>F23*B23/100</f>
        <v>819235.2</v>
      </c>
      <c r="E23" s="17">
        <f>F23*C23/100</f>
        <v>351100.8</v>
      </c>
      <c r="F23" s="17">
        <v>1170336</v>
      </c>
      <c r="G23" s="16" t="s">
        <v>20</v>
      </c>
      <c r="H23" s="17">
        <f>D23/$G$32</f>
        <v>54615.68</v>
      </c>
      <c r="I23" s="17">
        <f>E23/$G$32</f>
        <v>23406.719999999998</v>
      </c>
      <c r="J23" s="20">
        <f>F23/G32</f>
        <v>78022.399999999994</v>
      </c>
    </row>
    <row r="24" spans="1:16" ht="26.25" x14ac:dyDescent="0.25">
      <c r="A24" s="6" t="s">
        <v>22</v>
      </c>
      <c r="B24" s="16">
        <v>70</v>
      </c>
      <c r="C24" s="16">
        <v>30</v>
      </c>
      <c r="D24" s="17">
        <f t="shared" ref="D24:D30" si="6">F24*B24/100</f>
        <v>247408.7</v>
      </c>
      <c r="E24" s="17">
        <f>F24*C24/100</f>
        <v>106032.3</v>
      </c>
      <c r="F24" s="17">
        <v>353441</v>
      </c>
      <c r="G24" s="16" t="s">
        <v>20</v>
      </c>
      <c r="H24" s="17">
        <f t="shared" ref="H24:H30" si="7">D24/$G$32</f>
        <v>16493.913333333334</v>
      </c>
      <c r="I24" s="17">
        <f t="shared" ref="I24:I31" si="8">E24/$G$32</f>
        <v>7068.8200000000006</v>
      </c>
      <c r="J24" s="20">
        <f>F24/G32</f>
        <v>23562.733333333334</v>
      </c>
    </row>
    <row r="25" spans="1:16" ht="26.25" x14ac:dyDescent="0.25">
      <c r="A25" s="6" t="s">
        <v>35</v>
      </c>
      <c r="B25" s="16">
        <v>100</v>
      </c>
      <c r="C25" s="16"/>
      <c r="D25" s="17"/>
      <c r="E25" s="17"/>
      <c r="F25" s="17"/>
      <c r="G25" s="16" t="s">
        <v>20</v>
      </c>
      <c r="H25" s="17"/>
      <c r="I25" s="17"/>
      <c r="J25" s="20"/>
    </row>
    <row r="26" spans="1:16" ht="29.25" customHeight="1" x14ac:dyDescent="0.25">
      <c r="A26" s="6" t="s">
        <v>9</v>
      </c>
      <c r="B26" s="16">
        <v>100</v>
      </c>
      <c r="C26" s="16"/>
      <c r="D26" s="17">
        <v>3000</v>
      </c>
      <c r="E26" s="17"/>
      <c r="F26" s="17">
        <f>D26+E26</f>
        <v>3000</v>
      </c>
      <c r="G26" s="16" t="s">
        <v>20</v>
      </c>
      <c r="H26" s="17">
        <f t="shared" si="7"/>
        <v>200</v>
      </c>
      <c r="I26" s="17"/>
      <c r="J26" s="20">
        <f>F26/G32</f>
        <v>200</v>
      </c>
    </row>
    <row r="27" spans="1:16" ht="39" x14ac:dyDescent="0.25">
      <c r="A27" s="6" t="s">
        <v>10</v>
      </c>
      <c r="B27" s="16"/>
      <c r="C27" s="16"/>
      <c r="D27" s="17"/>
      <c r="E27" s="17"/>
      <c r="F27" s="17"/>
      <c r="G27" s="16" t="s">
        <v>20</v>
      </c>
      <c r="H27" s="17"/>
      <c r="I27" s="17"/>
      <c r="J27" s="20"/>
    </row>
    <row r="28" spans="1:16" ht="39" x14ac:dyDescent="0.25">
      <c r="A28" s="6" t="s">
        <v>11</v>
      </c>
      <c r="B28" s="16"/>
      <c r="C28" s="16">
        <v>100</v>
      </c>
      <c r="D28" s="17"/>
      <c r="E28" s="17">
        <f t="shared" ref="E28" si="9">F28*C28/100</f>
        <v>41810</v>
      </c>
      <c r="F28" s="17">
        <v>41810</v>
      </c>
      <c r="G28" s="16" t="s">
        <v>20</v>
      </c>
      <c r="H28" s="17"/>
      <c r="I28" s="17">
        <f t="shared" si="8"/>
        <v>2787.3333333333335</v>
      </c>
      <c r="J28" s="20">
        <f>F28/G32</f>
        <v>2787.3333333333335</v>
      </c>
    </row>
    <row r="29" spans="1:16" ht="26.25" x14ac:dyDescent="0.25">
      <c r="A29" s="6" t="s">
        <v>12</v>
      </c>
      <c r="B29" s="16"/>
      <c r="C29" s="16"/>
      <c r="D29" s="17"/>
      <c r="E29" s="17"/>
      <c r="F29" s="17"/>
      <c r="G29" s="16" t="s">
        <v>20</v>
      </c>
      <c r="H29" s="17"/>
      <c r="I29" s="17"/>
      <c r="J29" s="20"/>
    </row>
    <row r="30" spans="1:16" ht="28.5" customHeight="1" x14ac:dyDescent="0.25">
      <c r="A30" s="6" t="s">
        <v>13</v>
      </c>
      <c r="B30" s="16">
        <v>100</v>
      </c>
      <c r="C30" s="16"/>
      <c r="D30" s="17">
        <f t="shared" si="6"/>
        <v>138029</v>
      </c>
      <c r="E30" s="17"/>
      <c r="F30" s="17">
        <v>138029</v>
      </c>
      <c r="G30" s="16" t="s">
        <v>20</v>
      </c>
      <c r="H30" s="17">
        <f t="shared" si="7"/>
        <v>9201.9333333333325</v>
      </c>
      <c r="I30" s="17"/>
      <c r="J30" s="20">
        <f>F30/G32</f>
        <v>9201.9333333333325</v>
      </c>
    </row>
    <row r="31" spans="1:16" ht="42.75" customHeight="1" x14ac:dyDescent="0.25">
      <c r="A31" s="8" t="s">
        <v>14</v>
      </c>
      <c r="B31" s="16"/>
      <c r="C31" s="16">
        <v>100</v>
      </c>
      <c r="D31" s="17"/>
      <c r="E31" s="17">
        <v>25338</v>
      </c>
      <c r="F31" s="17">
        <f>E31</f>
        <v>25338</v>
      </c>
      <c r="G31" s="16" t="s">
        <v>20</v>
      </c>
      <c r="H31" s="17"/>
      <c r="I31" s="17">
        <f t="shared" si="8"/>
        <v>1689.2</v>
      </c>
      <c r="J31" s="20">
        <f>F31/G32</f>
        <v>1689.2</v>
      </c>
    </row>
    <row r="32" spans="1:16" x14ac:dyDescent="0.25">
      <c r="A32" s="13" t="s">
        <v>5</v>
      </c>
      <c r="B32" s="18">
        <v>45</v>
      </c>
      <c r="C32" s="18">
        <v>55</v>
      </c>
      <c r="D32" s="19">
        <f>SUM(D23:D31)</f>
        <v>1207672.8999999999</v>
      </c>
      <c r="E32" s="19">
        <f>SUM(E23:E31)</f>
        <v>524281.1</v>
      </c>
      <c r="F32" s="19">
        <f>SUM(F23:F31)</f>
        <v>1731954</v>
      </c>
      <c r="G32" s="18">
        <v>15</v>
      </c>
      <c r="H32" s="21">
        <f>SUM(H23:H31)</f>
        <v>80511.526666666672</v>
      </c>
      <c r="I32" s="19">
        <f>SUM(I23:I31)</f>
        <v>34952.073333333326</v>
      </c>
      <c r="J32" s="19">
        <f>SUM(J23:J31)</f>
        <v>115463.59999999999</v>
      </c>
    </row>
    <row r="40" spans="6:6" x14ac:dyDescent="0.25">
      <c r="F40" s="4">
        <f>F18+F32</f>
        <v>4436321</v>
      </c>
    </row>
  </sheetData>
  <mergeCells count="16">
    <mergeCell ref="G1:J3"/>
    <mergeCell ref="A5:J5"/>
    <mergeCell ref="A20:J20"/>
    <mergeCell ref="A21:A22"/>
    <mergeCell ref="B21:C21"/>
    <mergeCell ref="D21:E21"/>
    <mergeCell ref="F21:F22"/>
    <mergeCell ref="G21:G22"/>
    <mergeCell ref="H21:J21"/>
    <mergeCell ref="B6:C6"/>
    <mergeCell ref="D6:E6"/>
    <mergeCell ref="F6:F7"/>
    <mergeCell ref="G6:G7"/>
    <mergeCell ref="H6:J6"/>
    <mergeCell ref="C4:I4"/>
    <mergeCell ref="A6:A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G15" sqref="G15"/>
    </sheetView>
  </sheetViews>
  <sheetFormatPr defaultRowHeight="15.75" x14ac:dyDescent="0.25"/>
  <cols>
    <col min="1" max="1" width="18.140625" style="1" customWidth="1"/>
    <col min="2" max="2" width="13.5703125" style="1" customWidth="1"/>
    <col min="3" max="3" width="12.28515625" style="1" customWidth="1"/>
    <col min="4" max="4" width="13.5703125" style="1" customWidth="1"/>
    <col min="5" max="5" width="13.85546875" style="1" customWidth="1"/>
    <col min="6" max="6" width="14.7109375" style="1" customWidth="1"/>
    <col min="7" max="7" width="10.28515625" style="1" customWidth="1"/>
    <col min="8" max="8" width="12" style="4" customWidth="1"/>
    <col min="9" max="9" width="10.85546875" style="1" customWidth="1"/>
    <col min="10" max="10" width="10.5703125" style="1" customWidth="1"/>
    <col min="11" max="20" width="9.140625" style="1"/>
  </cols>
  <sheetData>
    <row r="1" spans="1:14" customFormat="1" x14ac:dyDescent="0.25">
      <c r="A1" s="1"/>
      <c r="B1" s="1"/>
      <c r="C1" s="1"/>
      <c r="D1" s="1"/>
      <c r="E1" s="1"/>
      <c r="F1" s="1"/>
      <c r="G1" s="27" t="s">
        <v>62</v>
      </c>
      <c r="H1" s="28"/>
      <c r="I1" s="28"/>
      <c r="J1" s="28"/>
    </row>
    <row r="2" spans="1:14" customFormat="1" x14ac:dyDescent="0.25">
      <c r="A2" s="1"/>
      <c r="B2" s="1"/>
      <c r="C2" s="1"/>
      <c r="D2" s="1"/>
      <c r="E2" s="1"/>
      <c r="F2" s="1"/>
      <c r="G2" s="28"/>
      <c r="H2" s="28"/>
      <c r="I2" s="28"/>
      <c r="J2" s="28"/>
    </row>
    <row r="3" spans="1:14" customFormat="1" x14ac:dyDescent="0.25">
      <c r="A3" s="1"/>
      <c r="B3" s="1"/>
      <c r="C3" s="1"/>
      <c r="D3" s="1"/>
      <c r="E3" s="1"/>
      <c r="F3" s="1"/>
      <c r="G3" s="28"/>
      <c r="H3" s="28"/>
      <c r="I3" s="28"/>
      <c r="J3" s="28"/>
    </row>
    <row r="4" spans="1:14" customFormat="1" ht="18.75" x14ac:dyDescent="0.3">
      <c r="A4" s="24">
        <v>41272</v>
      </c>
      <c r="B4" s="1"/>
      <c r="C4" s="42" t="s">
        <v>34</v>
      </c>
      <c r="D4" s="43"/>
      <c r="E4" s="43"/>
      <c r="F4" s="43"/>
      <c r="G4" s="43"/>
      <c r="H4" s="43"/>
      <c r="I4" s="43"/>
      <c r="J4" s="5"/>
    </row>
    <row r="5" spans="1:14" customFormat="1" ht="15.75" customHeight="1" x14ac:dyDescent="0.25">
      <c r="A5" s="29" t="s">
        <v>32</v>
      </c>
      <c r="B5" s="30"/>
      <c r="C5" s="30"/>
      <c r="D5" s="30"/>
      <c r="E5" s="30"/>
      <c r="F5" s="30"/>
      <c r="G5" s="30"/>
      <c r="H5" s="30"/>
      <c r="I5" s="30"/>
      <c r="J5" s="30"/>
    </row>
    <row r="6" spans="1:14" customFormat="1" ht="26.25" customHeight="1" x14ac:dyDescent="0.25">
      <c r="A6" s="33" t="s">
        <v>7</v>
      </c>
      <c r="B6" s="34" t="s">
        <v>1</v>
      </c>
      <c r="C6" s="35"/>
      <c r="D6" s="34" t="s">
        <v>2</v>
      </c>
      <c r="E6" s="35"/>
      <c r="F6" s="36" t="s">
        <v>18</v>
      </c>
      <c r="G6" s="33" t="s">
        <v>3</v>
      </c>
      <c r="H6" s="39" t="s">
        <v>19</v>
      </c>
      <c r="I6" s="40"/>
      <c r="J6" s="41"/>
    </row>
    <row r="7" spans="1:14" customFormat="1" ht="75" customHeight="1" x14ac:dyDescent="0.25">
      <c r="A7" s="33"/>
      <c r="B7" s="7" t="s">
        <v>16</v>
      </c>
      <c r="C7" s="7" t="s">
        <v>23</v>
      </c>
      <c r="D7" s="7" t="s">
        <v>17</v>
      </c>
      <c r="E7" s="7" t="s">
        <v>24</v>
      </c>
      <c r="F7" s="37"/>
      <c r="G7" s="38"/>
      <c r="H7" s="9" t="s">
        <v>4</v>
      </c>
      <c r="I7" s="10" t="s">
        <v>6</v>
      </c>
      <c r="J7" s="11" t="s">
        <v>5</v>
      </c>
      <c r="L7" t="s">
        <v>47</v>
      </c>
      <c r="M7" t="s">
        <v>48</v>
      </c>
    </row>
    <row r="8" spans="1:14" customFormat="1" ht="27.75" customHeight="1" x14ac:dyDescent="0.25">
      <c r="A8" s="6" t="s">
        <v>21</v>
      </c>
      <c r="B8" s="23">
        <v>79</v>
      </c>
      <c r="C8" s="23">
        <v>21</v>
      </c>
      <c r="D8" s="17">
        <f>F8*B8/100</f>
        <v>1153810.8</v>
      </c>
      <c r="E8" s="17">
        <f>F8*C8/100</f>
        <v>306709.2</v>
      </c>
      <c r="F8" s="25">
        <v>1460520</v>
      </c>
      <c r="G8" s="16" t="s">
        <v>20</v>
      </c>
      <c r="H8" s="17">
        <f>D8/$G$17</f>
        <v>38460.36</v>
      </c>
      <c r="I8" s="17">
        <f>E8/$G$17</f>
        <v>10223.640000000001</v>
      </c>
      <c r="J8" s="20">
        <f>F8/G17</f>
        <v>48684</v>
      </c>
      <c r="L8">
        <v>464075</v>
      </c>
      <c r="M8">
        <v>612477</v>
      </c>
    </row>
    <row r="9" spans="1:14" customFormat="1" ht="26.25" x14ac:dyDescent="0.25">
      <c r="A9" s="6" t="s">
        <v>22</v>
      </c>
      <c r="B9" s="23">
        <v>79</v>
      </c>
      <c r="C9" s="23">
        <v>21</v>
      </c>
      <c r="D9" s="17">
        <f t="shared" ref="D9:D15" si="0">F9*B9/100</f>
        <v>348453.2</v>
      </c>
      <c r="E9" s="17">
        <f t="shared" ref="E9:E13" si="1">F9*C9/100</f>
        <v>92626.8</v>
      </c>
      <c r="F9" s="25">
        <v>441080</v>
      </c>
      <c r="G9" s="16" t="s">
        <v>20</v>
      </c>
      <c r="H9" s="17">
        <f t="shared" ref="H9:I16" si="2">D9/$G$17</f>
        <v>11615.106666666667</v>
      </c>
      <c r="I9" s="17">
        <f t="shared" si="2"/>
        <v>3087.56</v>
      </c>
      <c r="J9" s="20">
        <f>F9/G17</f>
        <v>14702.666666666666</v>
      </c>
      <c r="L9">
        <v>136272</v>
      </c>
      <c r="M9">
        <v>203867</v>
      </c>
    </row>
    <row r="10" spans="1:14" customFormat="1" ht="26.25" x14ac:dyDescent="0.25">
      <c r="A10" s="6" t="s">
        <v>35</v>
      </c>
      <c r="B10" s="16">
        <v>100</v>
      </c>
      <c r="C10" s="16"/>
      <c r="D10" s="17">
        <f t="shared" si="0"/>
        <v>18000</v>
      </c>
      <c r="E10" s="17"/>
      <c r="F10" s="25">
        <v>18000</v>
      </c>
      <c r="G10" s="16" t="s">
        <v>20</v>
      </c>
      <c r="H10" s="17">
        <f t="shared" si="2"/>
        <v>600</v>
      </c>
      <c r="I10" s="17"/>
      <c r="J10" s="20">
        <f>F10/G17</f>
        <v>600</v>
      </c>
      <c r="L10">
        <v>11000</v>
      </c>
      <c r="M10">
        <v>50800</v>
      </c>
    </row>
    <row r="11" spans="1:14" customFormat="1" ht="29.25" customHeight="1" x14ac:dyDescent="0.25">
      <c r="A11" s="6" t="s">
        <v>9</v>
      </c>
      <c r="B11" s="16">
        <v>100</v>
      </c>
      <c r="C11" s="16"/>
      <c r="D11" s="17">
        <f t="shared" si="0"/>
        <v>2200</v>
      </c>
      <c r="E11" s="17"/>
      <c r="F11" s="25">
        <v>2200</v>
      </c>
      <c r="G11" s="16" t="s">
        <v>20</v>
      </c>
      <c r="H11" s="17">
        <f t="shared" si="2"/>
        <v>73.333333333333329</v>
      </c>
      <c r="I11" s="17"/>
      <c r="J11" s="20">
        <f>F11/G17</f>
        <v>73.333333333333329</v>
      </c>
      <c r="L11">
        <v>427960</v>
      </c>
      <c r="M11">
        <v>47200</v>
      </c>
    </row>
    <row r="12" spans="1:14" customFormat="1" ht="39" x14ac:dyDescent="0.25">
      <c r="A12" s="6" t="s">
        <v>10</v>
      </c>
      <c r="B12" s="16">
        <v>100</v>
      </c>
      <c r="C12" s="16"/>
      <c r="D12" s="17">
        <f t="shared" si="0"/>
        <v>395300</v>
      </c>
      <c r="E12" s="17"/>
      <c r="F12" s="25">
        <v>395300</v>
      </c>
      <c r="G12" s="16" t="s">
        <v>20</v>
      </c>
      <c r="H12" s="17">
        <f t="shared" si="2"/>
        <v>13176.666666666666</v>
      </c>
      <c r="I12" s="17"/>
      <c r="J12" s="20">
        <f>F12/G17</f>
        <v>13176.666666666666</v>
      </c>
      <c r="L12">
        <v>56954</v>
      </c>
      <c r="M12">
        <v>100000</v>
      </c>
    </row>
    <row r="13" spans="1:14" customFormat="1" ht="39" x14ac:dyDescent="0.25">
      <c r="A13" s="6" t="s">
        <v>11</v>
      </c>
      <c r="B13" s="16"/>
      <c r="C13" s="16">
        <v>100</v>
      </c>
      <c r="D13" s="17"/>
      <c r="E13" s="17">
        <f t="shared" si="1"/>
        <v>105100</v>
      </c>
      <c r="F13" s="25">
        <v>105100</v>
      </c>
      <c r="G13" s="16" t="s">
        <v>20</v>
      </c>
      <c r="H13" s="17"/>
      <c r="I13" s="17">
        <f t="shared" si="2"/>
        <v>3503.3333333333335</v>
      </c>
      <c r="J13" s="20">
        <f>F13/G17</f>
        <v>3503.3333333333335</v>
      </c>
      <c r="L13">
        <v>195095</v>
      </c>
      <c r="M13">
        <v>71484</v>
      </c>
    </row>
    <row r="14" spans="1:14" customFormat="1" ht="26.25" x14ac:dyDescent="0.25">
      <c r="A14" s="6" t="s">
        <v>12</v>
      </c>
      <c r="B14" s="16"/>
      <c r="C14" s="16">
        <v>100</v>
      </c>
      <c r="D14" s="17"/>
      <c r="E14" s="17">
        <v>2728</v>
      </c>
      <c r="F14" s="25">
        <f>E14</f>
        <v>2728</v>
      </c>
      <c r="G14" s="16" t="s">
        <v>20</v>
      </c>
      <c r="H14" s="17"/>
      <c r="I14" s="17">
        <f t="shared" si="2"/>
        <v>90.933333333333337</v>
      </c>
      <c r="J14" s="20">
        <f>F14/G17</f>
        <v>90.933333333333337</v>
      </c>
      <c r="M14">
        <v>25000</v>
      </c>
    </row>
    <row r="15" spans="1:14" customFormat="1" ht="28.5" customHeight="1" x14ac:dyDescent="0.25">
      <c r="A15" s="6" t="s">
        <v>13</v>
      </c>
      <c r="B15" s="16">
        <v>100</v>
      </c>
      <c r="C15" s="16"/>
      <c r="D15" s="17">
        <f t="shared" si="0"/>
        <v>215250</v>
      </c>
      <c r="E15" s="17"/>
      <c r="F15" s="25">
        <v>215250</v>
      </c>
      <c r="G15" s="16" t="s">
        <v>20</v>
      </c>
      <c r="H15" s="17">
        <f t="shared" si="2"/>
        <v>7175</v>
      </c>
      <c r="I15" s="17"/>
      <c r="J15" s="20">
        <f>F15/G17</f>
        <v>7175</v>
      </c>
      <c r="N15">
        <f>L12+M12</f>
        <v>156954</v>
      </c>
    </row>
    <row r="16" spans="1:14" customFormat="1" ht="30.75" customHeight="1" x14ac:dyDescent="0.25">
      <c r="A16" s="6" t="s">
        <v>14</v>
      </c>
      <c r="B16" s="16"/>
      <c r="C16" s="16">
        <v>100</v>
      </c>
      <c r="D16" s="17"/>
      <c r="E16" s="17">
        <v>18200</v>
      </c>
      <c r="F16" s="25">
        <f>E16</f>
        <v>18200</v>
      </c>
      <c r="G16" s="16" t="s">
        <v>20</v>
      </c>
      <c r="H16" s="17"/>
      <c r="I16" s="17">
        <f t="shared" si="2"/>
        <v>606.66666666666663</v>
      </c>
      <c r="J16" s="20">
        <f>F16/G17</f>
        <v>606.66666666666663</v>
      </c>
      <c r="N16">
        <f>L13+M13</f>
        <v>266579</v>
      </c>
    </row>
    <row r="17" spans="1:20" s="15" customFormat="1" x14ac:dyDescent="0.25">
      <c r="A17" s="13" t="s">
        <v>5</v>
      </c>
      <c r="B17" s="20">
        <f>D17/F17*100</f>
        <v>80.237422969946337</v>
      </c>
      <c r="C17" s="20">
        <f>E17/F17*100</f>
        <v>19.762577030053663</v>
      </c>
      <c r="D17" s="19">
        <f>SUM(D8:D16)</f>
        <v>2133014</v>
      </c>
      <c r="E17" s="19">
        <f>SUM(E8:E16)</f>
        <v>525364</v>
      </c>
      <c r="F17" s="19">
        <f>SUM(F8:F16)</f>
        <v>2658378</v>
      </c>
      <c r="G17" s="18">
        <v>30</v>
      </c>
      <c r="H17" s="19">
        <f>SUM(H8:H16)</f>
        <v>71100.466666666674</v>
      </c>
      <c r="I17" s="19">
        <f>SUM(I8:I16)</f>
        <v>17512.133333333335</v>
      </c>
      <c r="J17" s="19">
        <f>SUM(J8:J16)</f>
        <v>88612.6</v>
      </c>
      <c r="K17" s="14"/>
      <c r="L17" s="14">
        <f>SUM(L8:L13)</f>
        <v>1291356</v>
      </c>
      <c r="M17" s="14">
        <f>SUM(M8:M14)</f>
        <v>1110828</v>
      </c>
      <c r="N17" s="14">
        <f>M10+M11</f>
        <v>98000</v>
      </c>
      <c r="O17" s="14"/>
      <c r="P17" s="14"/>
      <c r="Q17" s="14"/>
      <c r="R17" s="14"/>
      <c r="S17" s="14"/>
      <c r="T17" s="14"/>
    </row>
    <row r="18" spans="1:20" x14ac:dyDescent="0.25">
      <c r="A18" s="12"/>
      <c r="B18" s="2"/>
      <c r="C18" s="2"/>
      <c r="D18" s="2"/>
      <c r="E18" s="2"/>
      <c r="F18" s="2"/>
      <c r="G18" s="2"/>
      <c r="H18" s="3"/>
      <c r="I18" s="2"/>
      <c r="J18" s="2"/>
    </row>
    <row r="19" spans="1:20" x14ac:dyDescent="0.25">
      <c r="A19"/>
      <c r="B19" s="2"/>
      <c r="C19" s="2"/>
      <c r="D19" s="2"/>
      <c r="E19" s="2"/>
      <c r="F19" s="2"/>
      <c r="G19" s="2"/>
      <c r="H19" s="3"/>
      <c r="I19" s="2"/>
      <c r="J19" s="2"/>
      <c r="K19"/>
      <c r="L19">
        <f>L17+M17+25000</f>
        <v>2427184</v>
      </c>
      <c r="M19"/>
      <c r="N19"/>
      <c r="O19"/>
      <c r="P19"/>
      <c r="Q19"/>
      <c r="R19"/>
      <c r="S19"/>
      <c r="T19"/>
    </row>
    <row r="20" spans="1:20" x14ac:dyDescent="0.25">
      <c r="A20"/>
      <c r="B20" s="2"/>
      <c r="C20" s="2"/>
      <c r="D20" s="2"/>
      <c r="E20" s="2"/>
      <c r="F20" s="2"/>
      <c r="G20" s="2"/>
      <c r="H20" s="3"/>
      <c r="I20" s="2"/>
      <c r="J20" s="2"/>
      <c r="K20"/>
      <c r="L20"/>
      <c r="M20"/>
      <c r="N20"/>
      <c r="O20"/>
      <c r="P20"/>
      <c r="Q20"/>
      <c r="R20"/>
      <c r="S20"/>
      <c r="T20"/>
    </row>
    <row r="21" spans="1:20" x14ac:dyDescent="0.25">
      <c r="A21"/>
      <c r="B21" s="2"/>
      <c r="C21" s="2"/>
      <c r="D21" s="3"/>
      <c r="E21" s="3"/>
      <c r="F21" s="3"/>
      <c r="G21" s="2"/>
      <c r="H21" s="3"/>
      <c r="I21" s="2"/>
      <c r="J21" s="2"/>
      <c r="K21"/>
      <c r="L21"/>
      <c r="M21"/>
      <c r="N21"/>
      <c r="O21"/>
      <c r="P21"/>
      <c r="Q21"/>
      <c r="R21"/>
      <c r="S21"/>
      <c r="T21"/>
    </row>
  </sheetData>
  <mergeCells count="9">
    <mergeCell ref="G1:J3"/>
    <mergeCell ref="C4:I4"/>
    <mergeCell ref="A5:J5"/>
    <mergeCell ref="A6:A7"/>
    <mergeCell ref="B6:C6"/>
    <mergeCell ref="D6:E6"/>
    <mergeCell ref="F6:F7"/>
    <mergeCell ref="G6:G7"/>
    <mergeCell ref="H6:J6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E11" sqref="E11"/>
    </sheetView>
  </sheetViews>
  <sheetFormatPr defaultRowHeight="15.75" x14ac:dyDescent="0.25"/>
  <cols>
    <col min="1" max="1" width="18.140625" style="1" customWidth="1"/>
    <col min="2" max="2" width="13.5703125" style="1" customWidth="1"/>
    <col min="3" max="3" width="12.28515625" style="1" customWidth="1"/>
    <col min="4" max="4" width="13.5703125" style="1" customWidth="1"/>
    <col min="5" max="5" width="13.85546875" style="1" customWidth="1"/>
    <col min="6" max="6" width="14.7109375" style="1" customWidth="1"/>
    <col min="7" max="7" width="10.28515625" style="1" customWidth="1"/>
    <col min="8" max="8" width="12" style="4" customWidth="1"/>
    <col min="9" max="9" width="10.85546875" style="1" customWidth="1"/>
    <col min="10" max="10" width="10.5703125" style="1" customWidth="1"/>
    <col min="11" max="20" width="9.140625" style="1"/>
  </cols>
  <sheetData>
    <row r="1" spans="1:14" customFormat="1" x14ac:dyDescent="0.25">
      <c r="A1" s="1"/>
      <c r="B1" s="1"/>
      <c r="C1" s="1"/>
      <c r="D1" s="1"/>
      <c r="E1" s="1"/>
      <c r="F1" s="1"/>
      <c r="G1" s="27" t="s">
        <v>63</v>
      </c>
      <c r="H1" s="28"/>
      <c r="I1" s="28"/>
      <c r="J1" s="28"/>
    </row>
    <row r="2" spans="1:14" customFormat="1" x14ac:dyDescent="0.25">
      <c r="A2" s="1"/>
      <c r="B2" s="1"/>
      <c r="C2" s="1"/>
      <c r="D2" s="1"/>
      <c r="E2" s="1"/>
      <c r="F2" s="1"/>
      <c r="G2" s="28"/>
      <c r="H2" s="28"/>
      <c r="I2" s="28"/>
      <c r="J2" s="28"/>
    </row>
    <row r="3" spans="1:14" customFormat="1" x14ac:dyDescent="0.25">
      <c r="A3" s="1"/>
      <c r="B3" s="1"/>
      <c r="C3" s="1"/>
      <c r="D3" s="1"/>
      <c r="E3" s="1"/>
      <c r="F3" s="1"/>
      <c r="G3" s="28"/>
      <c r="H3" s="28"/>
      <c r="I3" s="28"/>
      <c r="J3" s="28"/>
    </row>
    <row r="4" spans="1:14" customFormat="1" ht="18.75" x14ac:dyDescent="0.3">
      <c r="A4" s="24">
        <v>41272</v>
      </c>
      <c r="B4" s="1"/>
      <c r="C4" s="42" t="s">
        <v>36</v>
      </c>
      <c r="D4" s="43"/>
      <c r="E4" s="43"/>
      <c r="F4" s="43"/>
      <c r="G4" s="43"/>
      <c r="H4" s="43"/>
      <c r="I4" s="43"/>
      <c r="J4" s="5"/>
    </row>
    <row r="5" spans="1:14" customFormat="1" ht="15.75" customHeight="1" x14ac:dyDescent="0.25">
      <c r="A5" s="29" t="s">
        <v>32</v>
      </c>
      <c r="B5" s="30"/>
      <c r="C5" s="30"/>
      <c r="D5" s="30"/>
      <c r="E5" s="30"/>
      <c r="F5" s="30"/>
      <c r="G5" s="30"/>
      <c r="H5" s="30"/>
      <c r="I5" s="30"/>
      <c r="J5" s="30"/>
    </row>
    <row r="6" spans="1:14" customFormat="1" ht="26.25" customHeight="1" x14ac:dyDescent="0.25">
      <c r="A6" s="33" t="s">
        <v>7</v>
      </c>
      <c r="B6" s="34" t="s">
        <v>1</v>
      </c>
      <c r="C6" s="35"/>
      <c r="D6" s="34" t="s">
        <v>2</v>
      </c>
      <c r="E6" s="35"/>
      <c r="F6" s="36" t="s">
        <v>18</v>
      </c>
      <c r="G6" s="33" t="s">
        <v>3</v>
      </c>
      <c r="H6" s="39" t="s">
        <v>19</v>
      </c>
      <c r="I6" s="40"/>
      <c r="J6" s="41"/>
    </row>
    <row r="7" spans="1:14" customFormat="1" ht="75" customHeight="1" x14ac:dyDescent="0.25">
      <c r="A7" s="33"/>
      <c r="B7" s="7" t="s">
        <v>16</v>
      </c>
      <c r="C7" s="7" t="s">
        <v>23</v>
      </c>
      <c r="D7" s="7" t="s">
        <v>17</v>
      </c>
      <c r="E7" s="7" t="s">
        <v>24</v>
      </c>
      <c r="F7" s="37"/>
      <c r="G7" s="38"/>
      <c r="H7" s="9" t="s">
        <v>4</v>
      </c>
      <c r="I7" s="10" t="s">
        <v>6</v>
      </c>
      <c r="J7" s="11" t="s">
        <v>5</v>
      </c>
    </row>
    <row r="8" spans="1:14" customFormat="1" ht="27.75" customHeight="1" x14ac:dyDescent="0.25">
      <c r="A8" s="6" t="s">
        <v>21</v>
      </c>
      <c r="B8" s="23">
        <v>65</v>
      </c>
      <c r="C8" s="23">
        <v>35</v>
      </c>
      <c r="D8" s="17">
        <f>F8*B8/100</f>
        <v>564723.25</v>
      </c>
      <c r="E8" s="17">
        <f>F8*C8/100</f>
        <v>304081.75</v>
      </c>
      <c r="F8" s="25">
        <v>868805</v>
      </c>
      <c r="G8" s="16" t="s">
        <v>20</v>
      </c>
      <c r="H8" s="17">
        <f>D8/$G$17</f>
        <v>40337.375</v>
      </c>
      <c r="I8" s="17">
        <f>E8/$G$17</f>
        <v>21720.125</v>
      </c>
      <c r="J8" s="20">
        <f>F8/G17</f>
        <v>62057.5</v>
      </c>
      <c r="L8">
        <v>194376</v>
      </c>
      <c r="M8">
        <v>384697</v>
      </c>
      <c r="N8">
        <v>29500</v>
      </c>
    </row>
    <row r="9" spans="1:14" customFormat="1" ht="26.25" x14ac:dyDescent="0.25">
      <c r="A9" s="6" t="s">
        <v>22</v>
      </c>
      <c r="B9" s="23">
        <v>65</v>
      </c>
      <c r="C9" s="23">
        <v>35</v>
      </c>
      <c r="D9" s="17">
        <f t="shared" ref="D9:D15" si="0">F9*B9/100</f>
        <v>170547</v>
      </c>
      <c r="E9" s="17">
        <f t="shared" ref="E9:E13" si="1">F9*C9/100</f>
        <v>91833</v>
      </c>
      <c r="F9" s="25">
        <v>262380</v>
      </c>
      <c r="G9" s="16" t="s">
        <v>20</v>
      </c>
      <c r="H9" s="17">
        <f t="shared" ref="H9:I16" si="2">D9/$G$17</f>
        <v>12181.928571428571</v>
      </c>
      <c r="I9" s="17">
        <f t="shared" si="2"/>
        <v>6559.5</v>
      </c>
      <c r="J9" s="20">
        <f>F9/G17</f>
        <v>18741.428571428572</v>
      </c>
      <c r="L9">
        <v>600</v>
      </c>
      <c r="M9">
        <v>132545</v>
      </c>
    </row>
    <row r="10" spans="1:14" customFormat="1" ht="26.25" x14ac:dyDescent="0.25">
      <c r="A10" s="6" t="s">
        <v>35</v>
      </c>
      <c r="B10" s="16">
        <v>100</v>
      </c>
      <c r="C10" s="16"/>
      <c r="D10" s="17">
        <f t="shared" si="0"/>
        <v>20400</v>
      </c>
      <c r="E10" s="17"/>
      <c r="F10" s="25">
        <v>20400</v>
      </c>
      <c r="G10" s="16" t="s">
        <v>20</v>
      </c>
      <c r="H10" s="17">
        <f t="shared" si="2"/>
        <v>1457.1428571428571</v>
      </c>
      <c r="I10" s="17"/>
      <c r="J10" s="20">
        <f>F10/G17</f>
        <v>1457.1428571428571</v>
      </c>
      <c r="L10">
        <v>59276</v>
      </c>
      <c r="M10">
        <v>101937</v>
      </c>
    </row>
    <row r="11" spans="1:14" customFormat="1" ht="29.25" customHeight="1" x14ac:dyDescent="0.25">
      <c r="A11" s="6" t="s">
        <v>9</v>
      </c>
      <c r="B11" s="16"/>
      <c r="C11" s="16">
        <v>100</v>
      </c>
      <c r="D11" s="17"/>
      <c r="E11" s="17">
        <v>2600</v>
      </c>
      <c r="F11" s="25">
        <f>E11</f>
        <v>2600</v>
      </c>
      <c r="G11" s="16" t="s">
        <v>20</v>
      </c>
      <c r="H11" s="17"/>
      <c r="I11" s="17">
        <f t="shared" si="2"/>
        <v>185.71428571428572</v>
      </c>
      <c r="J11" s="20">
        <f>F11/G17</f>
        <v>185.71428571428572</v>
      </c>
      <c r="L11">
        <v>10000</v>
      </c>
      <c r="M11">
        <v>32504</v>
      </c>
    </row>
    <row r="12" spans="1:14" customFormat="1" ht="39" x14ac:dyDescent="0.25">
      <c r="A12" s="6" t="s">
        <v>10</v>
      </c>
      <c r="B12" s="16">
        <v>100</v>
      </c>
      <c r="C12" s="16"/>
      <c r="D12" s="17">
        <f t="shared" si="0"/>
        <v>531000</v>
      </c>
      <c r="E12" s="17"/>
      <c r="F12" s="25">
        <v>531000</v>
      </c>
      <c r="G12" s="16" t="s">
        <v>20</v>
      </c>
      <c r="H12" s="17">
        <f t="shared" si="2"/>
        <v>37928.571428571428</v>
      </c>
      <c r="I12" s="17"/>
      <c r="J12" s="20">
        <f>F12/G17</f>
        <v>37928.571428571428</v>
      </c>
      <c r="L12">
        <v>490200</v>
      </c>
      <c r="M12">
        <v>24209</v>
      </c>
    </row>
    <row r="13" spans="1:14" customFormat="1" ht="39" x14ac:dyDescent="0.25">
      <c r="A13" s="6" t="s">
        <v>11</v>
      </c>
      <c r="B13" s="16"/>
      <c r="C13" s="16">
        <v>100</v>
      </c>
      <c r="D13" s="17"/>
      <c r="E13" s="17">
        <f t="shared" si="1"/>
        <v>131490</v>
      </c>
      <c r="F13" s="25">
        <v>131490</v>
      </c>
      <c r="G13" s="16" t="s">
        <v>20</v>
      </c>
      <c r="H13" s="17"/>
      <c r="I13" s="17">
        <f t="shared" si="2"/>
        <v>9392.1428571428569</v>
      </c>
      <c r="J13" s="20">
        <f>F13/G17</f>
        <v>9392.1428571428569</v>
      </c>
      <c r="L13">
        <v>12215</v>
      </c>
    </row>
    <row r="14" spans="1:14" customFormat="1" ht="26.25" x14ac:dyDescent="0.25">
      <c r="A14" s="6" t="s">
        <v>12</v>
      </c>
      <c r="B14" s="16"/>
      <c r="C14" s="16">
        <v>100</v>
      </c>
      <c r="D14" s="17"/>
      <c r="E14" s="17">
        <v>25000</v>
      </c>
      <c r="F14" s="25">
        <f>E14</f>
        <v>25000</v>
      </c>
      <c r="G14" s="16" t="s">
        <v>20</v>
      </c>
      <c r="H14" s="17"/>
      <c r="I14" s="17">
        <f t="shared" si="2"/>
        <v>1785.7142857142858</v>
      </c>
      <c r="J14" s="20">
        <f>F14/G17</f>
        <v>1785.7142857142858</v>
      </c>
      <c r="L14">
        <v>33180</v>
      </c>
    </row>
    <row r="15" spans="1:14" customFormat="1" ht="28.5" customHeight="1" x14ac:dyDescent="0.25">
      <c r="A15" s="6" t="s">
        <v>13</v>
      </c>
      <c r="B15" s="16">
        <v>100</v>
      </c>
      <c r="C15" s="16"/>
      <c r="D15" s="17">
        <f t="shared" si="0"/>
        <v>127488</v>
      </c>
      <c r="E15" s="17"/>
      <c r="F15" s="25">
        <v>127488</v>
      </c>
      <c r="G15" s="16" t="s">
        <v>20</v>
      </c>
      <c r="H15" s="17">
        <f t="shared" si="2"/>
        <v>9106.2857142857138</v>
      </c>
      <c r="I15" s="17"/>
      <c r="J15" s="20">
        <f>F15/G17</f>
        <v>9106.2857142857138</v>
      </c>
      <c r="L15">
        <v>24780</v>
      </c>
    </row>
    <row r="16" spans="1:14" customFormat="1" ht="31.5" customHeight="1" x14ac:dyDescent="0.25">
      <c r="A16" s="6" t="s">
        <v>14</v>
      </c>
      <c r="B16" s="16"/>
      <c r="C16" s="16">
        <v>100</v>
      </c>
      <c r="D16" s="17"/>
      <c r="E16" s="17">
        <v>88700</v>
      </c>
      <c r="F16" s="25">
        <f>E16</f>
        <v>88700</v>
      </c>
      <c r="G16" s="16" t="s">
        <v>20</v>
      </c>
      <c r="H16" s="17"/>
      <c r="I16" s="17">
        <f t="shared" si="2"/>
        <v>6335.7142857142853</v>
      </c>
      <c r="J16" s="20">
        <f>F16/G17</f>
        <v>6335.7142857142853</v>
      </c>
      <c r="L16">
        <v>135420</v>
      </c>
    </row>
    <row r="17" spans="1:20" s="15" customFormat="1" x14ac:dyDescent="0.25">
      <c r="A17" s="13" t="s">
        <v>5</v>
      </c>
      <c r="B17" s="20">
        <f>D17/F17*100</f>
        <v>68.719747135742267</v>
      </c>
      <c r="C17" s="20">
        <f>E17/F17*100</f>
        <v>31.280252864257729</v>
      </c>
      <c r="D17" s="19">
        <f>SUM(D8:D16)</f>
        <v>1414158.25</v>
      </c>
      <c r="E17" s="19">
        <f>SUM(E8:E16)</f>
        <v>643704.75</v>
      </c>
      <c r="F17" s="19">
        <f>SUM(F8:F16)</f>
        <v>2057863</v>
      </c>
      <c r="G17" s="18">
        <v>14</v>
      </c>
      <c r="H17" s="19">
        <f>SUM(H8:H16)</f>
        <v>101011.30357142857</v>
      </c>
      <c r="I17" s="19">
        <f>SUM(I8:I16)</f>
        <v>45978.91071428571</v>
      </c>
      <c r="J17" s="19">
        <f>SUM(J8:J16)</f>
        <v>146990.21428571429</v>
      </c>
      <c r="K17" s="14"/>
      <c r="L17" s="14">
        <f>SUM(L8:L16)</f>
        <v>960047</v>
      </c>
      <c r="M17" s="14">
        <f>SUM(M8:M16)</f>
        <v>675892</v>
      </c>
      <c r="N17" s="14">
        <f>M10+M11+L13</f>
        <v>146656</v>
      </c>
      <c r="O17" s="14">
        <f>L14+L15++M12</f>
        <v>82169</v>
      </c>
      <c r="P17" s="14"/>
      <c r="Q17" s="14"/>
      <c r="R17" s="14"/>
      <c r="S17" s="14"/>
      <c r="T17" s="14"/>
    </row>
    <row r="18" spans="1:20" x14ac:dyDescent="0.25">
      <c r="A18" s="12"/>
      <c r="B18" s="2"/>
      <c r="C18" s="2"/>
      <c r="D18" s="2"/>
      <c r="E18" s="2"/>
      <c r="F18" s="2"/>
      <c r="G18" s="2"/>
      <c r="H18" s="3"/>
      <c r="I18" s="2"/>
      <c r="J18" s="2"/>
    </row>
    <row r="19" spans="1:20" x14ac:dyDescent="0.25">
      <c r="A19"/>
      <c r="B19" s="2"/>
      <c r="C19" s="2"/>
      <c r="D19" s="2"/>
      <c r="E19" s="2"/>
      <c r="F19" s="2"/>
      <c r="G19" s="2"/>
      <c r="H19" s="3"/>
      <c r="I19" s="2"/>
      <c r="J19" s="2"/>
      <c r="K19"/>
      <c r="L19">
        <f>L17+M17+N8</f>
        <v>1665439</v>
      </c>
      <c r="M19"/>
      <c r="N19"/>
      <c r="O19"/>
      <c r="P19"/>
      <c r="Q19"/>
      <c r="R19"/>
      <c r="S19"/>
      <c r="T19"/>
    </row>
    <row r="20" spans="1:20" x14ac:dyDescent="0.25">
      <c r="A20"/>
      <c r="B20" s="2"/>
      <c r="C20" s="2"/>
      <c r="D20" s="2"/>
      <c r="E20" s="2"/>
      <c r="F20" s="2"/>
      <c r="G20" s="2"/>
      <c r="H20" s="3"/>
      <c r="I20" s="2"/>
      <c r="J20" s="2"/>
      <c r="K20"/>
      <c r="L20"/>
      <c r="M20"/>
      <c r="N20"/>
      <c r="O20"/>
      <c r="P20"/>
      <c r="Q20"/>
      <c r="R20"/>
      <c r="S20"/>
      <c r="T20"/>
    </row>
    <row r="21" spans="1:20" x14ac:dyDescent="0.25">
      <c r="A21"/>
      <c r="B21" s="2"/>
      <c r="C21" s="2"/>
      <c r="D21" s="3"/>
      <c r="E21" s="3"/>
      <c r="F21" s="3"/>
      <c r="G21" s="2"/>
      <c r="H21" s="3"/>
      <c r="I21" s="2"/>
      <c r="J21" s="2"/>
      <c r="K21"/>
      <c r="L21"/>
      <c r="M21"/>
      <c r="N21"/>
      <c r="O21"/>
      <c r="P21"/>
      <c r="Q21"/>
      <c r="R21"/>
      <c r="S21"/>
      <c r="T21"/>
    </row>
  </sheetData>
  <mergeCells count="9">
    <mergeCell ref="G1:J3"/>
    <mergeCell ref="C4:I4"/>
    <mergeCell ref="A5:J5"/>
    <mergeCell ref="A6:A7"/>
    <mergeCell ref="B6:C6"/>
    <mergeCell ref="D6:E6"/>
    <mergeCell ref="F6:F7"/>
    <mergeCell ref="G6:G7"/>
    <mergeCell ref="H6:J6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F17" sqref="F17"/>
    </sheetView>
  </sheetViews>
  <sheetFormatPr defaultRowHeight="15.75" x14ac:dyDescent="0.25"/>
  <cols>
    <col min="1" max="1" width="18.140625" style="1" customWidth="1"/>
    <col min="2" max="2" width="13.5703125" style="1" customWidth="1"/>
    <col min="3" max="3" width="12.28515625" style="1" customWidth="1"/>
    <col min="4" max="4" width="13.5703125" style="1" customWidth="1"/>
    <col min="5" max="5" width="13.85546875" style="1" customWidth="1"/>
    <col min="6" max="6" width="14.7109375" style="1" customWidth="1"/>
    <col min="7" max="7" width="10.28515625" style="1" customWidth="1"/>
    <col min="8" max="8" width="12" style="4" customWidth="1"/>
    <col min="9" max="9" width="10.85546875" style="1" customWidth="1"/>
    <col min="10" max="10" width="10.5703125" style="1" customWidth="1"/>
    <col min="11" max="11" width="9.140625" style="1"/>
    <col min="12" max="12" width="11.42578125" style="1" customWidth="1"/>
    <col min="13" max="20" width="9.140625" style="1"/>
  </cols>
  <sheetData>
    <row r="1" spans="1:15" customFormat="1" x14ac:dyDescent="0.25">
      <c r="A1" s="1"/>
      <c r="B1" s="1"/>
      <c r="C1" s="1"/>
      <c r="D1" s="1"/>
      <c r="E1" s="1"/>
      <c r="F1" s="1"/>
      <c r="G1" s="27" t="s">
        <v>64</v>
      </c>
      <c r="H1" s="28"/>
      <c r="I1" s="28"/>
      <c r="J1" s="28"/>
    </row>
    <row r="2" spans="1:15" customFormat="1" x14ac:dyDescent="0.25">
      <c r="A2" s="1"/>
      <c r="B2" s="1"/>
      <c r="C2" s="1"/>
      <c r="D2" s="1"/>
      <c r="E2" s="1"/>
      <c r="F2" s="1"/>
      <c r="G2" s="28"/>
      <c r="H2" s="28"/>
      <c r="I2" s="28"/>
      <c r="J2" s="28"/>
    </row>
    <row r="3" spans="1:15" customFormat="1" x14ac:dyDescent="0.25">
      <c r="A3" s="1"/>
      <c r="B3" s="1"/>
      <c r="C3" s="1"/>
      <c r="D3" s="1"/>
      <c r="E3" s="1"/>
      <c r="F3" s="1"/>
      <c r="G3" s="28"/>
      <c r="H3" s="28"/>
      <c r="I3" s="28"/>
      <c r="J3" s="28"/>
    </row>
    <row r="4" spans="1:15" customFormat="1" ht="18.75" x14ac:dyDescent="0.3">
      <c r="A4" s="24">
        <v>41272</v>
      </c>
      <c r="B4" s="1"/>
      <c r="C4" s="42" t="s">
        <v>37</v>
      </c>
      <c r="D4" s="43"/>
      <c r="E4" s="43"/>
      <c r="F4" s="43"/>
      <c r="G4" s="43"/>
      <c r="H4" s="43"/>
      <c r="I4" s="43"/>
      <c r="J4" s="5"/>
    </row>
    <row r="5" spans="1:15" customFormat="1" ht="15.75" customHeight="1" x14ac:dyDescent="0.25">
      <c r="A5" s="29" t="s">
        <v>32</v>
      </c>
      <c r="B5" s="30"/>
      <c r="C5" s="30"/>
      <c r="D5" s="30"/>
      <c r="E5" s="30"/>
      <c r="F5" s="30"/>
      <c r="G5" s="30"/>
      <c r="H5" s="30"/>
      <c r="I5" s="30"/>
      <c r="J5" s="30"/>
    </row>
    <row r="6" spans="1:15" customFormat="1" ht="26.25" customHeight="1" x14ac:dyDescent="0.25">
      <c r="A6" s="33" t="s">
        <v>7</v>
      </c>
      <c r="B6" s="34" t="s">
        <v>1</v>
      </c>
      <c r="C6" s="35"/>
      <c r="D6" s="34" t="s">
        <v>2</v>
      </c>
      <c r="E6" s="35"/>
      <c r="F6" s="36" t="s">
        <v>18</v>
      </c>
      <c r="G6" s="33" t="s">
        <v>3</v>
      </c>
      <c r="H6" s="39" t="s">
        <v>19</v>
      </c>
      <c r="I6" s="40"/>
      <c r="J6" s="41"/>
    </row>
    <row r="7" spans="1:15" customFormat="1" ht="75" customHeight="1" x14ac:dyDescent="0.25">
      <c r="A7" s="33"/>
      <c r="B7" s="7" t="s">
        <v>16</v>
      </c>
      <c r="C7" s="7" t="s">
        <v>23</v>
      </c>
      <c r="D7" s="7" t="s">
        <v>17</v>
      </c>
      <c r="E7" s="7" t="s">
        <v>24</v>
      </c>
      <c r="F7" s="37"/>
      <c r="G7" s="38"/>
      <c r="H7" s="9" t="s">
        <v>4</v>
      </c>
      <c r="I7" s="10" t="s">
        <v>6</v>
      </c>
      <c r="J7" s="11" t="s">
        <v>5</v>
      </c>
      <c r="L7" t="s">
        <v>47</v>
      </c>
      <c r="M7" t="s">
        <v>48</v>
      </c>
    </row>
    <row r="8" spans="1:15" customFormat="1" ht="27.75" customHeight="1" x14ac:dyDescent="0.25">
      <c r="A8" s="6" t="s">
        <v>21</v>
      </c>
      <c r="B8" s="23">
        <v>37</v>
      </c>
      <c r="C8" s="23">
        <v>63</v>
      </c>
      <c r="D8" s="17">
        <f>F8*B8/100</f>
        <v>804910.95</v>
      </c>
      <c r="E8" s="17">
        <f>F8*C8/100</f>
        <v>1370524.05</v>
      </c>
      <c r="F8" s="25">
        <v>2175435</v>
      </c>
      <c r="G8" s="16" t="s">
        <v>20</v>
      </c>
      <c r="H8" s="17">
        <f>D8/$G$17</f>
        <v>33537.956249999996</v>
      </c>
      <c r="I8" s="17">
        <f>E8/$G$17</f>
        <v>57105.168750000004</v>
      </c>
      <c r="J8" s="20">
        <f>F8/G17</f>
        <v>90643.125</v>
      </c>
      <c r="L8">
        <v>710324</v>
      </c>
      <c r="M8">
        <v>689037</v>
      </c>
    </row>
    <row r="9" spans="1:15" customFormat="1" ht="26.25" x14ac:dyDescent="0.25">
      <c r="A9" s="6" t="s">
        <v>22</v>
      </c>
      <c r="B9" s="23">
        <v>37</v>
      </c>
      <c r="C9" s="23">
        <v>63</v>
      </c>
      <c r="D9" s="17">
        <f t="shared" ref="D9:D15" si="0">F9*B9/100</f>
        <v>243084.45</v>
      </c>
      <c r="E9" s="17">
        <f t="shared" ref="E9:E14" si="1">F9*C9/100</f>
        <v>413900.55</v>
      </c>
      <c r="F9" s="25">
        <v>656985</v>
      </c>
      <c r="G9" s="16" t="s">
        <v>20</v>
      </c>
      <c r="H9" s="17">
        <f t="shared" ref="H9:I15" si="2">D9/$G$17</f>
        <v>10128.518750000001</v>
      </c>
      <c r="I9" s="17">
        <f t="shared" si="2"/>
        <v>17245.856250000001</v>
      </c>
      <c r="J9" s="20">
        <f>F9/G17</f>
        <v>27374.375</v>
      </c>
      <c r="L9">
        <v>214566.83</v>
      </c>
      <c r="M9">
        <v>230315</v>
      </c>
    </row>
    <row r="10" spans="1:15" customFormat="1" ht="26.25" x14ac:dyDescent="0.25">
      <c r="A10" s="6" t="s">
        <v>35</v>
      </c>
      <c r="B10" s="16">
        <v>100</v>
      </c>
      <c r="C10" s="16"/>
      <c r="D10" s="17">
        <f t="shared" si="0"/>
        <v>21342</v>
      </c>
      <c r="E10" s="17"/>
      <c r="F10" s="25">
        <v>21342</v>
      </c>
      <c r="G10" s="16" t="s">
        <v>20</v>
      </c>
      <c r="H10" s="17">
        <f t="shared" si="2"/>
        <v>889.25</v>
      </c>
      <c r="I10" s="17"/>
      <c r="J10" s="20">
        <f>F10/G17</f>
        <v>889.25</v>
      </c>
      <c r="L10">
        <v>10000</v>
      </c>
      <c r="M10">
        <v>117000</v>
      </c>
    </row>
    <row r="11" spans="1:15" customFormat="1" ht="29.25" hidden="1" customHeight="1" x14ac:dyDescent="0.25">
      <c r="A11" s="6" t="s">
        <v>9</v>
      </c>
      <c r="B11" s="16">
        <v>100</v>
      </c>
      <c r="C11" s="16"/>
      <c r="D11" s="17"/>
      <c r="E11" s="17"/>
      <c r="F11" s="25"/>
      <c r="G11" s="16" t="s">
        <v>20</v>
      </c>
      <c r="H11" s="17"/>
      <c r="I11" s="17"/>
      <c r="J11" s="20"/>
      <c r="L11">
        <v>2000</v>
      </c>
      <c r="M11">
        <v>67100</v>
      </c>
    </row>
    <row r="12" spans="1:15" customFormat="1" ht="39" x14ac:dyDescent="0.25">
      <c r="A12" s="6" t="s">
        <v>10</v>
      </c>
      <c r="B12" s="16">
        <v>100</v>
      </c>
      <c r="C12" s="16"/>
      <c r="D12" s="17">
        <f t="shared" si="0"/>
        <v>177000</v>
      </c>
      <c r="E12" s="17"/>
      <c r="F12" s="25">
        <v>177000</v>
      </c>
      <c r="G12" s="16" t="s">
        <v>20</v>
      </c>
      <c r="H12" s="17">
        <f t="shared" si="2"/>
        <v>7375</v>
      </c>
      <c r="I12" s="17"/>
      <c r="J12" s="20">
        <f>F12/G17</f>
        <v>7375</v>
      </c>
      <c r="L12">
        <v>149740</v>
      </c>
      <c r="M12">
        <v>30800</v>
      </c>
    </row>
    <row r="13" spans="1:15" customFormat="1" ht="39" x14ac:dyDescent="0.25">
      <c r="A13" s="6" t="s">
        <v>11</v>
      </c>
      <c r="B13" s="16"/>
      <c r="C13" s="16">
        <v>100</v>
      </c>
      <c r="D13" s="17"/>
      <c r="E13" s="17">
        <f t="shared" si="1"/>
        <v>88210</v>
      </c>
      <c r="F13" s="25">
        <v>88210</v>
      </c>
      <c r="G13" s="16" t="s">
        <v>20</v>
      </c>
      <c r="H13" s="17"/>
      <c r="I13" s="17">
        <f t="shared" si="2"/>
        <v>3675.4166666666665</v>
      </c>
      <c r="J13" s="20">
        <f>F13/G17</f>
        <v>3675.4166666666665</v>
      </c>
      <c r="L13">
        <v>18702</v>
      </c>
      <c r="M13">
        <v>18048</v>
      </c>
      <c r="O13">
        <f>M10+M11</f>
        <v>184100</v>
      </c>
    </row>
    <row r="14" spans="1:15" customFormat="1" ht="26.25" x14ac:dyDescent="0.25">
      <c r="A14" s="6" t="s">
        <v>12</v>
      </c>
      <c r="B14" s="16"/>
      <c r="C14" s="16">
        <v>100</v>
      </c>
      <c r="D14" s="17"/>
      <c r="E14" s="17">
        <f t="shared" si="1"/>
        <v>40000</v>
      </c>
      <c r="F14" s="25">
        <v>40000</v>
      </c>
      <c r="G14" s="16" t="s">
        <v>20</v>
      </c>
      <c r="H14" s="17"/>
      <c r="I14" s="17">
        <f t="shared" si="2"/>
        <v>1666.6666666666667</v>
      </c>
      <c r="J14" s="20">
        <f>F14/G17</f>
        <v>1666.6666666666667</v>
      </c>
      <c r="L14">
        <v>175540</v>
      </c>
    </row>
    <row r="15" spans="1:15" customFormat="1" ht="28.5" customHeight="1" x14ac:dyDescent="0.25">
      <c r="A15" s="6" t="s">
        <v>13</v>
      </c>
      <c r="B15" s="16">
        <v>100</v>
      </c>
      <c r="C15" s="16"/>
      <c r="D15" s="17">
        <f t="shared" si="0"/>
        <v>331831</v>
      </c>
      <c r="E15" s="17"/>
      <c r="F15" s="25">
        <v>331831</v>
      </c>
      <c r="G15" s="16" t="s">
        <v>20</v>
      </c>
      <c r="H15" s="17">
        <f t="shared" si="2"/>
        <v>13826.291666666666</v>
      </c>
      <c r="I15" s="17"/>
      <c r="J15" s="20">
        <f>F15/G17</f>
        <v>13826.291666666666</v>
      </c>
    </row>
    <row r="16" spans="1:15" customFormat="1" ht="31.5" hidden="1" customHeight="1" x14ac:dyDescent="0.25">
      <c r="A16" s="6" t="s">
        <v>14</v>
      </c>
      <c r="B16" s="16"/>
      <c r="C16" s="16">
        <v>100</v>
      </c>
      <c r="D16" s="17"/>
      <c r="E16" s="17"/>
      <c r="F16" s="25"/>
      <c r="G16" s="16" t="s">
        <v>20</v>
      </c>
      <c r="H16" s="17"/>
      <c r="I16" s="17"/>
      <c r="J16" s="20"/>
    </row>
    <row r="17" spans="1:20" s="15" customFormat="1" x14ac:dyDescent="0.25">
      <c r="A17" s="13" t="s">
        <v>5</v>
      </c>
      <c r="B17" s="20">
        <f>D17/F17*100</f>
        <v>45.209322897912024</v>
      </c>
      <c r="C17" s="20">
        <f>E17/F17*100</f>
        <v>54.790677102087969</v>
      </c>
      <c r="D17" s="19">
        <f>SUM(D8:D16)</f>
        <v>1578168.4</v>
      </c>
      <c r="E17" s="19">
        <f>SUM(E8:E16)</f>
        <v>1912634.6</v>
      </c>
      <c r="F17" s="19">
        <f>SUM(F8:F16)</f>
        <v>3490803</v>
      </c>
      <c r="G17" s="18">
        <v>24</v>
      </c>
      <c r="H17" s="19">
        <f>SUM(H8:H16)</f>
        <v>65757.016666666663</v>
      </c>
      <c r="I17" s="19">
        <f>SUM(I8:I16)</f>
        <v>79693.108333333352</v>
      </c>
      <c r="J17" s="19">
        <f>SUM(J8:J16)</f>
        <v>145450.125</v>
      </c>
      <c r="K17" s="14"/>
      <c r="L17" s="14">
        <f>SUM(L8:L14)</f>
        <v>1280872.83</v>
      </c>
      <c r="M17" s="14">
        <f>SUM(M8:M14)</f>
        <v>1152300</v>
      </c>
      <c r="N17" s="14">
        <f>L14+M13</f>
        <v>193588</v>
      </c>
      <c r="O17" s="14"/>
      <c r="P17" s="14"/>
      <c r="Q17" s="14"/>
      <c r="R17" s="14"/>
      <c r="S17" s="14"/>
      <c r="T17" s="14"/>
    </row>
    <row r="18" spans="1:20" x14ac:dyDescent="0.25">
      <c r="A18" s="12"/>
      <c r="B18" s="2"/>
      <c r="C18" s="2"/>
      <c r="D18" s="2"/>
      <c r="E18" s="2"/>
      <c r="F18" s="2"/>
      <c r="G18" s="2"/>
      <c r="H18" s="3"/>
      <c r="I18" s="2"/>
      <c r="J18" s="2"/>
    </row>
    <row r="19" spans="1:20" x14ac:dyDescent="0.25">
      <c r="A19"/>
      <c r="B19" s="2"/>
      <c r="C19" s="2"/>
      <c r="D19" s="2"/>
      <c r="E19" s="2"/>
      <c r="F19" s="3"/>
      <c r="G19" s="2"/>
      <c r="H19" s="3"/>
      <c r="I19" s="2"/>
      <c r="J19" s="2"/>
      <c r="K19"/>
      <c r="L19">
        <f>L17+M17</f>
        <v>2433172.83</v>
      </c>
      <c r="M19"/>
      <c r="N19">
        <f>L13+M12</f>
        <v>49502</v>
      </c>
      <c r="O19"/>
      <c r="P19"/>
      <c r="Q19"/>
      <c r="R19"/>
      <c r="S19"/>
      <c r="T19"/>
    </row>
    <row r="20" spans="1:20" x14ac:dyDescent="0.25">
      <c r="A20"/>
      <c r="B20" s="2"/>
      <c r="C20" s="2"/>
      <c r="D20" s="2"/>
      <c r="E20" s="2"/>
      <c r="F20" s="2"/>
      <c r="G20" s="2"/>
      <c r="H20" s="3"/>
      <c r="I20" s="2"/>
      <c r="J20" s="2"/>
      <c r="K20"/>
      <c r="L20"/>
      <c r="M20"/>
      <c r="N20"/>
      <c r="O20"/>
      <c r="P20"/>
      <c r="Q20"/>
      <c r="R20"/>
      <c r="S20"/>
      <c r="T20"/>
    </row>
    <row r="21" spans="1:20" x14ac:dyDescent="0.25">
      <c r="A21"/>
      <c r="B21" s="2"/>
      <c r="C21" s="2"/>
      <c r="D21" s="3"/>
      <c r="E21" s="3"/>
      <c r="F21" s="3"/>
      <c r="G21" s="2"/>
      <c r="H21" s="3"/>
      <c r="I21" s="2"/>
      <c r="J21" s="2"/>
      <c r="K21"/>
      <c r="L21"/>
      <c r="M21"/>
      <c r="N21"/>
      <c r="O21"/>
      <c r="P21"/>
      <c r="Q21"/>
      <c r="R21"/>
      <c r="S21"/>
      <c r="T21"/>
    </row>
  </sheetData>
  <mergeCells count="9">
    <mergeCell ref="G1:J3"/>
    <mergeCell ref="C4:I4"/>
    <mergeCell ref="A5:J5"/>
    <mergeCell ref="A6:A7"/>
    <mergeCell ref="B6:C6"/>
    <mergeCell ref="D6:E6"/>
    <mergeCell ref="F6:F7"/>
    <mergeCell ref="G6:G7"/>
    <mergeCell ref="H6:J6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A5" sqref="A5:J5"/>
    </sheetView>
  </sheetViews>
  <sheetFormatPr defaultRowHeight="15.75" x14ac:dyDescent="0.25"/>
  <cols>
    <col min="1" max="1" width="18.140625" style="1" customWidth="1"/>
    <col min="2" max="2" width="13.5703125" style="1" customWidth="1"/>
    <col min="3" max="3" width="12.28515625" style="1" customWidth="1"/>
    <col min="4" max="4" width="13.5703125" style="1" customWidth="1"/>
    <col min="5" max="5" width="13.85546875" style="1" customWidth="1"/>
    <col min="6" max="6" width="14.7109375" style="1" customWidth="1"/>
    <col min="7" max="7" width="10.28515625" style="1" customWidth="1"/>
    <col min="8" max="8" width="12" style="4" customWidth="1"/>
    <col min="9" max="9" width="10.85546875" style="1" customWidth="1"/>
    <col min="10" max="10" width="10.5703125" style="1" customWidth="1"/>
    <col min="11" max="20" width="9.140625" style="1"/>
  </cols>
  <sheetData>
    <row r="1" spans="1:10" customFormat="1" x14ac:dyDescent="0.25">
      <c r="A1" s="1"/>
      <c r="B1" s="1"/>
      <c r="C1" s="1"/>
      <c r="D1" s="1"/>
      <c r="E1" s="1"/>
      <c r="F1" s="1"/>
      <c r="G1" s="27" t="s">
        <v>45</v>
      </c>
      <c r="H1" s="28"/>
      <c r="I1" s="28"/>
      <c r="J1" s="28"/>
    </row>
    <row r="2" spans="1:10" customFormat="1" x14ac:dyDescent="0.25">
      <c r="A2" s="1"/>
      <c r="B2" s="1"/>
      <c r="C2" s="1"/>
      <c r="D2" s="1"/>
      <c r="E2" s="1"/>
      <c r="F2" s="1"/>
      <c r="G2" s="28"/>
      <c r="H2" s="28"/>
      <c r="I2" s="28"/>
      <c r="J2" s="28"/>
    </row>
    <row r="3" spans="1:10" customFormat="1" x14ac:dyDescent="0.25">
      <c r="A3" s="1"/>
      <c r="B3" s="1"/>
      <c r="C3" s="1"/>
      <c r="D3" s="1"/>
      <c r="E3" s="1"/>
      <c r="F3" s="1"/>
      <c r="G3" s="28"/>
      <c r="H3" s="28"/>
      <c r="I3" s="28"/>
      <c r="J3" s="28"/>
    </row>
    <row r="4" spans="1:10" customFormat="1" ht="18.75" x14ac:dyDescent="0.3">
      <c r="A4" s="1"/>
      <c r="B4" s="1"/>
      <c r="C4" s="42" t="s">
        <v>38</v>
      </c>
      <c r="D4" s="43"/>
      <c r="E4" s="43"/>
      <c r="F4" s="43"/>
      <c r="G4" s="43"/>
      <c r="H4" s="43"/>
      <c r="I4" s="43"/>
      <c r="J4" s="5"/>
    </row>
    <row r="5" spans="1:10" customFormat="1" ht="15.75" customHeight="1" x14ac:dyDescent="0.25">
      <c r="A5" s="29" t="s">
        <v>44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customFormat="1" ht="26.25" customHeight="1" x14ac:dyDescent="0.25">
      <c r="A6" s="33" t="s">
        <v>7</v>
      </c>
      <c r="B6" s="34" t="s">
        <v>1</v>
      </c>
      <c r="C6" s="35"/>
      <c r="D6" s="34" t="s">
        <v>2</v>
      </c>
      <c r="E6" s="35"/>
      <c r="F6" s="36" t="s">
        <v>18</v>
      </c>
      <c r="G6" s="33" t="s">
        <v>3</v>
      </c>
      <c r="H6" s="39" t="s">
        <v>19</v>
      </c>
      <c r="I6" s="40"/>
      <c r="J6" s="41"/>
    </row>
    <row r="7" spans="1:10" customFormat="1" ht="75" customHeight="1" x14ac:dyDescent="0.25">
      <c r="A7" s="33"/>
      <c r="B7" s="7" t="s">
        <v>16</v>
      </c>
      <c r="C7" s="7" t="s">
        <v>23</v>
      </c>
      <c r="D7" s="7" t="s">
        <v>17</v>
      </c>
      <c r="E7" s="7" t="s">
        <v>24</v>
      </c>
      <c r="F7" s="37"/>
      <c r="G7" s="38"/>
      <c r="H7" s="9" t="s">
        <v>4</v>
      </c>
      <c r="I7" s="10" t="s">
        <v>6</v>
      </c>
      <c r="J7" s="11" t="s">
        <v>5</v>
      </c>
    </row>
    <row r="8" spans="1:10" customFormat="1" ht="27.75" customHeight="1" x14ac:dyDescent="0.25">
      <c r="A8" s="6" t="s">
        <v>21</v>
      </c>
      <c r="B8" s="23">
        <f>D8/F8*100</f>
        <v>60.285193614658958</v>
      </c>
      <c r="C8" s="23">
        <f>E8/F8*100</f>
        <v>39.714806385341042</v>
      </c>
      <c r="D8" s="17">
        <v>228590</v>
      </c>
      <c r="E8" s="17">
        <v>150591</v>
      </c>
      <c r="F8" s="17">
        <f>D8+E8</f>
        <v>379181</v>
      </c>
      <c r="G8" s="16" t="s">
        <v>20</v>
      </c>
      <c r="H8" s="17">
        <f>D8/G18</f>
        <v>76196.666666666672</v>
      </c>
      <c r="I8" s="17">
        <f>E8/G18</f>
        <v>50197</v>
      </c>
      <c r="J8" s="20">
        <f>F8/G18</f>
        <v>126393.66666666667</v>
      </c>
    </row>
    <row r="9" spans="1:10" customFormat="1" ht="26.25" x14ac:dyDescent="0.25">
      <c r="A9" s="6" t="s">
        <v>22</v>
      </c>
      <c r="B9" s="23">
        <f>D9/F9*100</f>
        <v>60.285317705120299</v>
      </c>
      <c r="C9" s="23">
        <f>E9/F9*100</f>
        <v>39.714682294879708</v>
      </c>
      <c r="D9" s="17">
        <v>78178</v>
      </c>
      <c r="E9" s="17">
        <v>51502</v>
      </c>
      <c r="F9" s="17">
        <f t="shared" ref="F9:F18" si="0">D9+E9</f>
        <v>129680</v>
      </c>
      <c r="G9" s="16" t="s">
        <v>20</v>
      </c>
      <c r="H9" s="17">
        <f>D9/G18</f>
        <v>26059.333333333332</v>
      </c>
      <c r="I9" s="17">
        <f>E9/G18</f>
        <v>17167.333333333332</v>
      </c>
      <c r="J9" s="20">
        <f>F9/G18</f>
        <v>43226.666666666664</v>
      </c>
    </row>
    <row r="10" spans="1:10" customFormat="1" ht="26.25" x14ac:dyDescent="0.25">
      <c r="A10" s="6" t="s">
        <v>35</v>
      </c>
      <c r="B10" s="16">
        <v>100</v>
      </c>
      <c r="C10" s="16"/>
      <c r="D10" s="17">
        <v>4320</v>
      </c>
      <c r="E10" s="17"/>
      <c r="F10" s="17">
        <f t="shared" si="0"/>
        <v>4320</v>
      </c>
      <c r="G10" s="16" t="s">
        <v>20</v>
      </c>
      <c r="H10" s="17">
        <f>D10/G18</f>
        <v>1440</v>
      </c>
      <c r="I10" s="17"/>
      <c r="J10" s="20">
        <f>F10/G18</f>
        <v>1440</v>
      </c>
    </row>
    <row r="11" spans="1:10" customFormat="1" ht="29.25" customHeight="1" x14ac:dyDescent="0.25">
      <c r="A11" s="6" t="s">
        <v>9</v>
      </c>
      <c r="B11" s="16"/>
      <c r="C11" s="16"/>
      <c r="D11" s="17"/>
      <c r="E11" s="17"/>
      <c r="F11" s="17">
        <f t="shared" si="0"/>
        <v>0</v>
      </c>
      <c r="G11" s="16" t="s">
        <v>20</v>
      </c>
      <c r="H11" s="17">
        <f>D11/G18</f>
        <v>0</v>
      </c>
      <c r="I11" s="17"/>
      <c r="J11" s="20">
        <f>F11/G18</f>
        <v>0</v>
      </c>
    </row>
    <row r="12" spans="1:10" customFormat="1" ht="39" x14ac:dyDescent="0.25">
      <c r="A12" s="6" t="s">
        <v>10</v>
      </c>
      <c r="B12" s="16">
        <v>100</v>
      </c>
      <c r="C12" s="16"/>
      <c r="D12" s="17">
        <v>156988</v>
      </c>
      <c r="E12" s="17"/>
      <c r="F12" s="17">
        <f t="shared" si="0"/>
        <v>156988</v>
      </c>
      <c r="G12" s="16" t="s">
        <v>20</v>
      </c>
      <c r="H12" s="17">
        <f>D12/G18</f>
        <v>52329.333333333336</v>
      </c>
      <c r="I12" s="17"/>
      <c r="J12" s="20">
        <f>F12/G18</f>
        <v>52329.333333333336</v>
      </c>
    </row>
    <row r="13" spans="1:10" customFormat="1" ht="39" x14ac:dyDescent="0.25">
      <c r="A13" s="6" t="s">
        <v>11</v>
      </c>
      <c r="B13" s="16"/>
      <c r="C13" s="16">
        <v>100</v>
      </c>
      <c r="D13" s="17"/>
      <c r="E13" s="17">
        <v>11300</v>
      </c>
      <c r="F13" s="17">
        <f t="shared" si="0"/>
        <v>11300</v>
      </c>
      <c r="G13" s="16" t="s">
        <v>20</v>
      </c>
      <c r="H13" s="17">
        <f>D13/G18</f>
        <v>0</v>
      </c>
      <c r="I13" s="17">
        <f>E13/G18</f>
        <v>3766.6666666666665</v>
      </c>
      <c r="J13" s="20">
        <f>F13/G18</f>
        <v>3766.6666666666665</v>
      </c>
    </row>
    <row r="14" spans="1:10" customFormat="1" ht="26.25" x14ac:dyDescent="0.25">
      <c r="A14" s="6" t="s">
        <v>12</v>
      </c>
      <c r="B14" s="16"/>
      <c r="C14" s="16">
        <v>100</v>
      </c>
      <c r="D14" s="17"/>
      <c r="E14" s="17">
        <v>10000</v>
      </c>
      <c r="F14" s="17">
        <f t="shared" si="0"/>
        <v>10000</v>
      </c>
      <c r="G14" s="16" t="s">
        <v>20</v>
      </c>
      <c r="H14" s="17">
        <f>D14/G18</f>
        <v>0</v>
      </c>
      <c r="I14" s="17">
        <f>E14/G18</f>
        <v>3333.3333333333335</v>
      </c>
      <c r="J14" s="20">
        <f>F14/G18</f>
        <v>3333.3333333333335</v>
      </c>
    </row>
    <row r="15" spans="1:10" customFormat="1" ht="28.5" customHeight="1" x14ac:dyDescent="0.25">
      <c r="A15" s="6" t="s">
        <v>13</v>
      </c>
      <c r="B15" s="16">
        <v>100</v>
      </c>
      <c r="C15" s="16"/>
      <c r="D15" s="17">
        <v>5000</v>
      </c>
      <c r="E15" s="17"/>
      <c r="F15" s="17">
        <f t="shared" si="0"/>
        <v>5000</v>
      </c>
      <c r="G15" s="16" t="s">
        <v>20</v>
      </c>
      <c r="H15" s="17">
        <f>D15/G18</f>
        <v>1666.6666666666667</v>
      </c>
      <c r="I15" s="17"/>
      <c r="J15" s="20">
        <f>F15/G18</f>
        <v>1666.6666666666667</v>
      </c>
    </row>
    <row r="16" spans="1:10" customFormat="1" ht="31.5" customHeight="1" x14ac:dyDescent="0.25">
      <c r="A16" s="6" t="s">
        <v>14</v>
      </c>
      <c r="B16" s="16"/>
      <c r="C16" s="16">
        <v>100</v>
      </c>
      <c r="D16" s="17"/>
      <c r="E16" s="17">
        <v>4012</v>
      </c>
      <c r="F16" s="17">
        <f t="shared" si="0"/>
        <v>4012</v>
      </c>
      <c r="G16" s="16" t="s">
        <v>20</v>
      </c>
      <c r="H16" s="17"/>
      <c r="I16" s="17">
        <f>E16/G18</f>
        <v>1337.3333333333333</v>
      </c>
      <c r="J16" s="20">
        <f>F16/G18</f>
        <v>1337.3333333333333</v>
      </c>
    </row>
    <row r="17" spans="1:20" ht="26.25" hidden="1" x14ac:dyDescent="0.25">
      <c r="A17" s="6" t="s">
        <v>15</v>
      </c>
      <c r="B17" s="16"/>
      <c r="C17" s="16"/>
      <c r="D17" s="17"/>
      <c r="E17" s="17"/>
      <c r="F17" s="17">
        <f t="shared" si="0"/>
        <v>0</v>
      </c>
      <c r="G17" s="16" t="s">
        <v>20</v>
      </c>
      <c r="H17" s="17">
        <f>D17/G18</f>
        <v>0</v>
      </c>
      <c r="I17" s="17"/>
      <c r="J17" s="20">
        <f>F17/15</f>
        <v>0</v>
      </c>
    </row>
    <row r="18" spans="1:20" s="15" customFormat="1" x14ac:dyDescent="0.25">
      <c r="A18" s="13" t="s">
        <v>5</v>
      </c>
      <c r="B18" s="20">
        <f>D18/F18*100</f>
        <v>67.535878917486698</v>
      </c>
      <c r="C18" s="20">
        <f>E18/F18*100</f>
        <v>32.464121082513302</v>
      </c>
      <c r="D18" s="19">
        <f>SUM(D8:D17)</f>
        <v>473076</v>
      </c>
      <c r="E18" s="19">
        <f>SUM(E8:E17)</f>
        <v>227405</v>
      </c>
      <c r="F18" s="19">
        <f t="shared" si="0"/>
        <v>700481</v>
      </c>
      <c r="G18" s="18">
        <v>3</v>
      </c>
      <c r="H18" s="19">
        <f>SUM(H8:H17)</f>
        <v>157692</v>
      </c>
      <c r="I18" s="19">
        <f>SUM(I8:I17)</f>
        <v>75801.666666666657</v>
      </c>
      <c r="J18" s="19">
        <f>SUM(J8:J17)</f>
        <v>233493.66666666669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x14ac:dyDescent="0.25">
      <c r="A19" s="12"/>
      <c r="B19" s="2"/>
      <c r="C19" s="2"/>
      <c r="D19" s="2"/>
      <c r="E19" s="2"/>
      <c r="F19" s="2"/>
      <c r="G19" s="2"/>
      <c r="H19" s="3"/>
      <c r="I19" s="2"/>
      <c r="J19" s="2"/>
    </row>
    <row r="20" spans="1:20" x14ac:dyDescent="0.25">
      <c r="A20"/>
      <c r="B20" s="2"/>
      <c r="C20" s="2"/>
      <c r="D20" s="2"/>
      <c r="E20" s="2"/>
      <c r="F20" s="2"/>
      <c r="G20" s="2"/>
      <c r="H20" s="3"/>
      <c r="I20" s="2"/>
      <c r="J20" s="2"/>
      <c r="K20"/>
      <c r="L20"/>
      <c r="M20"/>
      <c r="N20"/>
      <c r="O20"/>
      <c r="P20"/>
      <c r="Q20"/>
      <c r="R20"/>
      <c r="S20"/>
      <c r="T20"/>
    </row>
    <row r="21" spans="1:20" x14ac:dyDescent="0.25">
      <c r="A21"/>
      <c r="B21" s="2"/>
      <c r="C21" s="2"/>
      <c r="D21" s="2"/>
      <c r="E21" s="2"/>
      <c r="F21" s="2"/>
      <c r="G21" s="2"/>
      <c r="H21" s="3"/>
      <c r="I21" s="2"/>
      <c r="J21" s="2"/>
      <c r="K21"/>
      <c r="L21"/>
      <c r="M21"/>
      <c r="N21"/>
      <c r="O21"/>
      <c r="P21"/>
      <c r="Q21"/>
      <c r="R21"/>
      <c r="S21"/>
      <c r="T21"/>
    </row>
    <row r="22" spans="1:20" x14ac:dyDescent="0.25">
      <c r="A22"/>
      <c r="B22" s="2"/>
      <c r="C22" s="2"/>
      <c r="D22" s="3"/>
      <c r="E22" s="3"/>
      <c r="F22" s="3"/>
      <c r="G22" s="2"/>
      <c r="H22" s="3"/>
      <c r="I22" s="2"/>
      <c r="J22" s="2"/>
      <c r="K22"/>
      <c r="L22"/>
      <c r="M22"/>
      <c r="N22"/>
      <c r="O22"/>
      <c r="P22"/>
      <c r="Q22"/>
      <c r="R22"/>
      <c r="S22"/>
      <c r="T22"/>
    </row>
  </sheetData>
  <mergeCells count="9">
    <mergeCell ref="G1:J3"/>
    <mergeCell ref="C4:I4"/>
    <mergeCell ref="A5:J5"/>
    <mergeCell ref="A6:A7"/>
    <mergeCell ref="B6:C6"/>
    <mergeCell ref="D6:E6"/>
    <mergeCell ref="F6:F7"/>
    <mergeCell ref="G6:G7"/>
    <mergeCell ref="H6:J6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workbookViewId="0">
      <selection activeCell="E8" sqref="E8"/>
    </sheetView>
  </sheetViews>
  <sheetFormatPr defaultRowHeight="15.75" x14ac:dyDescent="0.25"/>
  <cols>
    <col min="1" max="1" width="18.140625" style="1" customWidth="1"/>
    <col min="2" max="2" width="13.5703125" style="1" customWidth="1"/>
    <col min="3" max="3" width="12.28515625" style="1" customWidth="1"/>
    <col min="4" max="4" width="13.5703125" style="1" customWidth="1"/>
    <col min="5" max="5" width="13.85546875" style="1" customWidth="1"/>
    <col min="6" max="6" width="14.7109375" style="1" customWidth="1"/>
    <col min="7" max="7" width="10.28515625" style="1" customWidth="1"/>
    <col min="8" max="8" width="12" style="4" customWidth="1"/>
    <col min="9" max="9" width="10.85546875" style="1" customWidth="1"/>
    <col min="10" max="10" width="10.5703125" style="1" customWidth="1"/>
    <col min="11" max="20" width="9.140625" style="1"/>
  </cols>
  <sheetData>
    <row r="1" spans="1:10" customFormat="1" x14ac:dyDescent="0.25">
      <c r="A1" s="1"/>
      <c r="B1" s="1"/>
      <c r="C1" s="1"/>
      <c r="D1" s="1"/>
      <c r="E1" s="1"/>
      <c r="F1" s="1"/>
      <c r="G1" s="27" t="s">
        <v>60</v>
      </c>
      <c r="H1" s="28"/>
      <c r="I1" s="28"/>
      <c r="J1" s="28"/>
    </row>
    <row r="2" spans="1:10" customFormat="1" x14ac:dyDescent="0.25">
      <c r="A2" s="1"/>
      <c r="B2" s="1"/>
      <c r="C2" s="1"/>
      <c r="D2" s="1"/>
      <c r="E2" s="1"/>
      <c r="F2" s="1"/>
      <c r="G2" s="28"/>
      <c r="H2" s="28"/>
      <c r="I2" s="28"/>
      <c r="J2" s="28"/>
    </row>
    <row r="3" spans="1:10" customFormat="1" x14ac:dyDescent="0.25">
      <c r="A3" s="1"/>
      <c r="B3" s="1"/>
      <c r="C3" s="1"/>
      <c r="D3" s="1"/>
      <c r="E3" s="1"/>
      <c r="F3" s="1"/>
      <c r="G3" s="28"/>
      <c r="H3" s="28"/>
      <c r="I3" s="28"/>
      <c r="J3" s="28"/>
    </row>
    <row r="4" spans="1:10" customFormat="1" ht="18.75" x14ac:dyDescent="0.3">
      <c r="A4" s="24">
        <v>41272</v>
      </c>
      <c r="B4" s="1"/>
      <c r="C4" s="42" t="s">
        <v>39</v>
      </c>
      <c r="D4" s="43"/>
      <c r="E4" s="43"/>
      <c r="F4" s="43"/>
      <c r="G4" s="43"/>
      <c r="H4" s="43"/>
      <c r="I4" s="43"/>
      <c r="J4" s="5"/>
    </row>
    <row r="5" spans="1:10" customFormat="1" ht="15.75" customHeight="1" x14ac:dyDescent="0.25">
      <c r="A5" s="29" t="s">
        <v>43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customFormat="1" ht="26.25" customHeight="1" x14ac:dyDescent="0.25">
      <c r="A6" s="33" t="s">
        <v>7</v>
      </c>
      <c r="B6" s="34" t="s">
        <v>1</v>
      </c>
      <c r="C6" s="35"/>
      <c r="D6" s="34" t="s">
        <v>2</v>
      </c>
      <c r="E6" s="35"/>
      <c r="F6" s="36" t="s">
        <v>18</v>
      </c>
      <c r="G6" s="33" t="s">
        <v>3</v>
      </c>
      <c r="H6" s="39" t="s">
        <v>19</v>
      </c>
      <c r="I6" s="40"/>
      <c r="J6" s="41"/>
    </row>
    <row r="7" spans="1:10" customFormat="1" ht="75" customHeight="1" x14ac:dyDescent="0.25">
      <c r="A7" s="33"/>
      <c r="B7" s="7" t="s">
        <v>16</v>
      </c>
      <c r="C7" s="7" t="s">
        <v>23</v>
      </c>
      <c r="D7" s="7" t="s">
        <v>17</v>
      </c>
      <c r="E7" s="7" t="s">
        <v>24</v>
      </c>
      <c r="F7" s="37"/>
      <c r="G7" s="38"/>
      <c r="H7" s="9" t="s">
        <v>4</v>
      </c>
      <c r="I7" s="10" t="s">
        <v>6</v>
      </c>
      <c r="J7" s="11" t="s">
        <v>5</v>
      </c>
    </row>
    <row r="8" spans="1:10" customFormat="1" ht="27.75" customHeight="1" x14ac:dyDescent="0.25">
      <c r="A8" s="6" t="s">
        <v>21</v>
      </c>
      <c r="B8" s="23">
        <v>85</v>
      </c>
      <c r="C8" s="23">
        <v>15</v>
      </c>
      <c r="D8" s="17">
        <f>F8*B8/100</f>
        <v>1639182.5</v>
      </c>
      <c r="E8" s="17">
        <v>289267</v>
      </c>
      <c r="F8" s="17">
        <v>1928450</v>
      </c>
      <c r="G8" s="16" t="s">
        <v>20</v>
      </c>
      <c r="H8" s="17">
        <f>D8/$G$17</f>
        <v>5203.7539682539682</v>
      </c>
      <c r="I8" s="17">
        <f>E8/$G$17</f>
        <v>918.30793650793646</v>
      </c>
      <c r="J8" s="20">
        <f>F8/G17</f>
        <v>6122.063492063492</v>
      </c>
    </row>
    <row r="9" spans="1:10" customFormat="1" ht="26.25" x14ac:dyDescent="0.25">
      <c r="A9" s="6" t="s">
        <v>22</v>
      </c>
      <c r="B9" s="23">
        <v>85</v>
      </c>
      <c r="C9" s="23">
        <v>15</v>
      </c>
      <c r="D9" s="17">
        <f t="shared" ref="D9:D15" si="0">F9*B9/100</f>
        <v>496944</v>
      </c>
      <c r="E9" s="17">
        <f t="shared" ref="E9:E13" si="1">F9*C9/100</f>
        <v>87696</v>
      </c>
      <c r="F9" s="17">
        <v>584640</v>
      </c>
      <c r="G9" s="16" t="s">
        <v>20</v>
      </c>
      <c r="H9" s="17">
        <f t="shared" ref="H9:H15" si="2">D9/$G$17</f>
        <v>1577.6</v>
      </c>
      <c r="I9" s="17">
        <f t="shared" ref="I9:I16" si="3">E9/$G$17</f>
        <v>278.39999999999998</v>
      </c>
      <c r="J9" s="20">
        <f>F9/G17</f>
        <v>1856</v>
      </c>
    </row>
    <row r="10" spans="1:10" customFormat="1" ht="26.25" x14ac:dyDescent="0.25">
      <c r="A10" s="6" t="s">
        <v>35</v>
      </c>
      <c r="B10" s="16">
        <v>100</v>
      </c>
      <c r="C10" s="16"/>
      <c r="D10" s="17">
        <f t="shared" si="0"/>
        <v>31700</v>
      </c>
      <c r="E10" s="17"/>
      <c r="F10" s="17">
        <v>31700</v>
      </c>
      <c r="G10" s="16" t="s">
        <v>20</v>
      </c>
      <c r="H10" s="17">
        <f t="shared" si="2"/>
        <v>100.63492063492063</v>
      </c>
      <c r="I10" s="17"/>
      <c r="J10" s="20">
        <f>F10/G17</f>
        <v>100.63492063492063</v>
      </c>
    </row>
    <row r="11" spans="1:10" customFormat="1" ht="29.25" customHeight="1" x14ac:dyDescent="0.25">
      <c r="A11" s="6" t="s">
        <v>9</v>
      </c>
      <c r="B11" s="16">
        <v>100</v>
      </c>
      <c r="C11" s="16"/>
      <c r="D11" s="17">
        <v>15200</v>
      </c>
      <c r="E11" s="17"/>
      <c r="F11" s="17">
        <f>D11</f>
        <v>15200</v>
      </c>
      <c r="G11" s="16" t="s">
        <v>20</v>
      </c>
      <c r="H11" s="17">
        <f t="shared" si="2"/>
        <v>48.253968253968253</v>
      </c>
      <c r="I11" s="17"/>
      <c r="J11" s="20">
        <f>F11/G17</f>
        <v>48.253968253968253</v>
      </c>
    </row>
    <row r="12" spans="1:10" customFormat="1" ht="39" x14ac:dyDescent="0.25">
      <c r="A12" s="6" t="s">
        <v>10</v>
      </c>
      <c r="B12" s="16">
        <v>100</v>
      </c>
      <c r="C12" s="16"/>
      <c r="D12" s="17">
        <f t="shared" si="0"/>
        <v>100000</v>
      </c>
      <c r="E12" s="17"/>
      <c r="F12" s="17">
        <v>100000</v>
      </c>
      <c r="G12" s="16" t="s">
        <v>20</v>
      </c>
      <c r="H12" s="17">
        <f t="shared" si="2"/>
        <v>317.46031746031747</v>
      </c>
      <c r="I12" s="17"/>
      <c r="J12" s="20">
        <f>F12/G17</f>
        <v>317.46031746031747</v>
      </c>
    </row>
    <row r="13" spans="1:10" customFormat="1" ht="39" x14ac:dyDescent="0.25">
      <c r="A13" s="6" t="s">
        <v>11</v>
      </c>
      <c r="B13" s="16"/>
      <c r="C13" s="16">
        <v>100</v>
      </c>
      <c r="D13" s="17"/>
      <c r="E13" s="17">
        <f t="shared" si="1"/>
        <v>82100</v>
      </c>
      <c r="F13" s="17">
        <v>82100</v>
      </c>
      <c r="G13" s="16" t="s">
        <v>20</v>
      </c>
      <c r="H13" s="17"/>
      <c r="I13" s="17">
        <f t="shared" si="3"/>
        <v>260.63492063492066</v>
      </c>
      <c r="J13" s="20">
        <f>F13/G17</f>
        <v>260.63492063492066</v>
      </c>
    </row>
    <row r="14" spans="1:10" customFormat="1" ht="26.25" x14ac:dyDescent="0.25">
      <c r="A14" s="6" t="s">
        <v>12</v>
      </c>
      <c r="B14" s="16"/>
      <c r="C14" s="16">
        <v>100</v>
      </c>
      <c r="D14" s="17"/>
      <c r="E14" s="17">
        <v>28000</v>
      </c>
      <c r="F14" s="17">
        <f>E14</f>
        <v>28000</v>
      </c>
      <c r="G14" s="16" t="s">
        <v>20</v>
      </c>
      <c r="H14" s="17"/>
      <c r="I14" s="17">
        <f t="shared" si="3"/>
        <v>88.888888888888886</v>
      </c>
      <c r="J14" s="20">
        <f>F14/G17</f>
        <v>88.888888888888886</v>
      </c>
    </row>
    <row r="15" spans="1:10" customFormat="1" ht="28.5" customHeight="1" x14ac:dyDescent="0.25">
      <c r="A15" s="6" t="s">
        <v>13</v>
      </c>
      <c r="B15" s="16">
        <v>100</v>
      </c>
      <c r="C15" s="16"/>
      <c r="D15" s="17">
        <f t="shared" si="0"/>
        <v>46500</v>
      </c>
      <c r="E15" s="17"/>
      <c r="F15" s="17">
        <v>46500</v>
      </c>
      <c r="G15" s="16" t="s">
        <v>20</v>
      </c>
      <c r="H15" s="17">
        <f t="shared" si="2"/>
        <v>147.61904761904762</v>
      </c>
      <c r="I15" s="17"/>
      <c r="J15" s="20">
        <f>F15/G17</f>
        <v>147.61904761904762</v>
      </c>
    </row>
    <row r="16" spans="1:10" customFormat="1" ht="31.5" customHeight="1" x14ac:dyDescent="0.25">
      <c r="A16" s="6" t="s">
        <v>14</v>
      </c>
      <c r="B16" s="16"/>
      <c r="C16" s="16">
        <v>100</v>
      </c>
      <c r="D16" s="17"/>
      <c r="E16" s="17">
        <v>43100</v>
      </c>
      <c r="F16" s="17">
        <f>E16</f>
        <v>43100</v>
      </c>
      <c r="G16" s="16" t="s">
        <v>20</v>
      </c>
      <c r="H16" s="17"/>
      <c r="I16" s="17">
        <f t="shared" si="3"/>
        <v>136.82539682539684</v>
      </c>
      <c r="J16" s="20">
        <f>F16/G17</f>
        <v>136.82539682539684</v>
      </c>
    </row>
    <row r="17" spans="1:20" s="15" customFormat="1" x14ac:dyDescent="0.25">
      <c r="A17" s="13" t="s">
        <v>5</v>
      </c>
      <c r="B17" s="20">
        <f>D17/F17*100</f>
        <v>81.460805192171179</v>
      </c>
      <c r="C17" s="20">
        <f>E17/F17*100</f>
        <v>18.539177323416176</v>
      </c>
      <c r="D17" s="19">
        <f>SUM(D8:D16)</f>
        <v>2329526.5</v>
      </c>
      <c r="E17" s="19">
        <f>SUM(E8:E16)</f>
        <v>530163</v>
      </c>
      <c r="F17" s="19">
        <f>SUM(F8:F16)</f>
        <v>2859690</v>
      </c>
      <c r="G17" s="18">
        <v>315</v>
      </c>
      <c r="H17" s="19">
        <f>SUM(H8:H16)</f>
        <v>7395.3222222222221</v>
      </c>
      <c r="I17" s="19">
        <f>SUM(I8:I16)</f>
        <v>1683.0571428571429</v>
      </c>
      <c r="J17" s="19">
        <f>SUM(J8:J16)</f>
        <v>9078.3809523809523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x14ac:dyDescent="0.25">
      <c r="A18" s="12"/>
      <c r="B18" s="2"/>
      <c r="C18" s="2"/>
      <c r="D18" s="2"/>
      <c r="E18" s="2"/>
      <c r="F18" s="2"/>
      <c r="G18" s="2"/>
      <c r="H18" s="3"/>
      <c r="I18" s="2"/>
      <c r="J18" s="2"/>
    </row>
    <row r="19" spans="1:20" x14ac:dyDescent="0.25">
      <c r="A19"/>
      <c r="B19" s="2"/>
      <c r="C19" s="2"/>
      <c r="D19" s="2"/>
      <c r="E19" s="2"/>
      <c r="F19" s="2"/>
      <c r="G19" s="2"/>
      <c r="H19" s="3"/>
      <c r="I19" s="2"/>
      <c r="J19" s="2"/>
      <c r="K19"/>
      <c r="L19"/>
      <c r="M19"/>
      <c r="N19"/>
      <c r="O19"/>
      <c r="P19"/>
      <c r="Q19"/>
      <c r="R19"/>
      <c r="S19"/>
      <c r="T19"/>
    </row>
    <row r="20" spans="1:20" x14ac:dyDescent="0.25">
      <c r="A20"/>
      <c r="B20" s="2"/>
      <c r="C20" s="2"/>
      <c r="D20" s="2"/>
      <c r="E20" s="2"/>
      <c r="F20" s="2"/>
      <c r="G20" s="2"/>
      <c r="H20" s="3"/>
      <c r="I20" s="2"/>
      <c r="J20" s="2"/>
      <c r="K20"/>
      <c r="L20"/>
      <c r="M20"/>
      <c r="N20"/>
      <c r="O20"/>
      <c r="P20"/>
      <c r="Q20"/>
      <c r="R20"/>
      <c r="S20"/>
      <c r="T20"/>
    </row>
    <row r="21" spans="1:20" x14ac:dyDescent="0.25">
      <c r="A21"/>
      <c r="B21" s="2"/>
      <c r="C21" s="2"/>
      <c r="D21" s="3"/>
      <c r="E21" s="3"/>
      <c r="F21" s="3"/>
      <c r="G21" s="2"/>
      <c r="H21" s="3"/>
      <c r="I21" s="2"/>
      <c r="J21" s="2"/>
      <c r="K21"/>
      <c r="L21"/>
      <c r="M21"/>
      <c r="N21"/>
      <c r="O21"/>
      <c r="P21"/>
      <c r="Q21"/>
      <c r="R21"/>
      <c r="S21"/>
      <c r="T21"/>
    </row>
  </sheetData>
  <mergeCells count="9">
    <mergeCell ref="G1:J3"/>
    <mergeCell ref="C4:I4"/>
    <mergeCell ref="A5:J5"/>
    <mergeCell ref="A6:A7"/>
    <mergeCell ref="B6:C6"/>
    <mergeCell ref="D6:E6"/>
    <mergeCell ref="F6:F7"/>
    <mergeCell ref="G6:G7"/>
    <mergeCell ref="H6:J6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28" workbookViewId="0">
      <selection activeCell="F47" sqref="F47"/>
    </sheetView>
  </sheetViews>
  <sheetFormatPr defaultRowHeight="15.75" x14ac:dyDescent="0.25"/>
  <cols>
    <col min="1" max="1" width="18.140625" style="1" customWidth="1"/>
    <col min="2" max="2" width="13.5703125" style="1" customWidth="1"/>
    <col min="3" max="3" width="12.28515625" style="1" customWidth="1"/>
    <col min="4" max="4" width="13.5703125" style="1" customWidth="1"/>
    <col min="5" max="5" width="13.85546875" style="1" customWidth="1"/>
    <col min="6" max="6" width="14.7109375" style="1" customWidth="1"/>
    <col min="7" max="7" width="10.28515625" style="1" customWidth="1"/>
    <col min="8" max="8" width="12" style="4" customWidth="1"/>
    <col min="9" max="9" width="10.85546875" style="1" customWidth="1"/>
    <col min="10" max="10" width="10.5703125" style="1" customWidth="1"/>
    <col min="11" max="13" width="9.140625" style="1"/>
  </cols>
  <sheetData>
    <row r="1" spans="1:13" ht="15.75" customHeight="1" x14ac:dyDescent="0.25">
      <c r="G1" s="27" t="s">
        <v>53</v>
      </c>
      <c r="H1" s="28"/>
      <c r="I1" s="28"/>
      <c r="J1" s="28"/>
      <c r="K1"/>
      <c r="L1"/>
      <c r="M1"/>
    </row>
    <row r="2" spans="1:13" x14ac:dyDescent="0.25">
      <c r="G2" s="28"/>
      <c r="H2" s="28"/>
      <c r="I2" s="28"/>
      <c r="J2" s="28"/>
      <c r="K2"/>
      <c r="L2"/>
      <c r="M2"/>
    </row>
    <row r="3" spans="1:13" x14ac:dyDescent="0.25">
      <c r="A3" s="24">
        <v>41272</v>
      </c>
      <c r="G3" s="28"/>
      <c r="H3" s="28"/>
      <c r="I3" s="28"/>
      <c r="J3" s="28"/>
      <c r="K3"/>
      <c r="L3"/>
      <c r="M3"/>
    </row>
    <row r="4" spans="1:13" ht="18.75" x14ac:dyDescent="0.3">
      <c r="C4" s="42" t="s">
        <v>40</v>
      </c>
      <c r="D4" s="43"/>
      <c r="E4" s="43"/>
      <c r="F4" s="43"/>
      <c r="G4" s="43"/>
      <c r="H4" s="43"/>
      <c r="I4" s="43"/>
      <c r="J4" s="5"/>
      <c r="K4"/>
      <c r="L4"/>
      <c r="M4"/>
    </row>
    <row r="5" spans="1:13" ht="15.75" customHeight="1" x14ac:dyDescent="0.25">
      <c r="A5" s="29" t="s">
        <v>44</v>
      </c>
      <c r="B5" s="30"/>
      <c r="C5" s="30"/>
      <c r="D5" s="30"/>
      <c r="E5" s="30"/>
      <c r="F5" s="30"/>
      <c r="G5" s="30"/>
      <c r="H5" s="30"/>
      <c r="I5" s="30"/>
      <c r="J5" s="30"/>
      <c r="K5"/>
      <c r="L5"/>
      <c r="M5"/>
    </row>
    <row r="6" spans="1:13" ht="26.25" customHeight="1" x14ac:dyDescent="0.25">
      <c r="A6" s="33" t="s">
        <v>7</v>
      </c>
      <c r="B6" s="34" t="s">
        <v>1</v>
      </c>
      <c r="C6" s="35"/>
      <c r="D6" s="34" t="s">
        <v>2</v>
      </c>
      <c r="E6" s="35"/>
      <c r="F6" s="36" t="s">
        <v>18</v>
      </c>
      <c r="G6" s="33" t="s">
        <v>3</v>
      </c>
      <c r="H6" s="39" t="s">
        <v>19</v>
      </c>
      <c r="I6" s="40"/>
      <c r="J6" s="41"/>
      <c r="K6"/>
      <c r="L6"/>
      <c r="M6"/>
    </row>
    <row r="7" spans="1:13" ht="75" customHeight="1" x14ac:dyDescent="0.25">
      <c r="A7" s="33"/>
      <c r="B7" s="22" t="s">
        <v>16</v>
      </c>
      <c r="C7" s="22" t="s">
        <v>23</v>
      </c>
      <c r="D7" s="22" t="s">
        <v>17</v>
      </c>
      <c r="E7" s="22" t="s">
        <v>24</v>
      </c>
      <c r="F7" s="37"/>
      <c r="G7" s="38"/>
      <c r="H7" s="9" t="s">
        <v>4</v>
      </c>
      <c r="I7" s="10" t="s">
        <v>6</v>
      </c>
      <c r="J7" s="11" t="s">
        <v>5</v>
      </c>
      <c r="K7"/>
      <c r="L7"/>
      <c r="M7"/>
    </row>
    <row r="8" spans="1:13" ht="27.75" customHeight="1" x14ac:dyDescent="0.25">
      <c r="A8" s="6" t="s">
        <v>21</v>
      </c>
      <c r="B8" s="23">
        <v>100</v>
      </c>
      <c r="C8" s="23"/>
      <c r="D8" s="17">
        <f>F8*B8/100</f>
        <v>259764</v>
      </c>
      <c r="E8" s="17"/>
      <c r="F8" s="17">
        <v>259764</v>
      </c>
      <c r="G8" s="16" t="s">
        <v>20</v>
      </c>
      <c r="H8" s="17">
        <f>D8/$G$18</f>
        <v>64941</v>
      </c>
      <c r="I8" s="17"/>
      <c r="J8" s="20">
        <f>F8/G18</f>
        <v>64941</v>
      </c>
      <c r="K8"/>
      <c r="L8"/>
      <c r="M8"/>
    </row>
    <row r="9" spans="1:13" ht="26.25" x14ac:dyDescent="0.25">
      <c r="A9" s="6" t="s">
        <v>22</v>
      </c>
      <c r="B9" s="23">
        <v>100</v>
      </c>
      <c r="C9" s="23"/>
      <c r="D9" s="17">
        <f t="shared" ref="D9:D15" si="0">F9*B9/100</f>
        <v>78452</v>
      </c>
      <c r="E9" s="17"/>
      <c r="F9" s="17">
        <v>78452</v>
      </c>
      <c r="G9" s="16" t="s">
        <v>20</v>
      </c>
      <c r="H9" s="17">
        <f t="shared" ref="H9:I16" si="1">D9/$G$18</f>
        <v>19613</v>
      </c>
      <c r="I9" s="17"/>
      <c r="J9" s="20">
        <f>F9/G18</f>
        <v>19613</v>
      </c>
      <c r="K9"/>
      <c r="L9"/>
      <c r="M9"/>
    </row>
    <row r="10" spans="1:13" ht="26.25" x14ac:dyDescent="0.25">
      <c r="A10" s="6" t="s">
        <v>35</v>
      </c>
      <c r="B10" s="16">
        <v>100</v>
      </c>
      <c r="C10" s="16"/>
      <c r="D10" s="17">
        <f t="shared" si="0"/>
        <v>4680</v>
      </c>
      <c r="E10" s="17"/>
      <c r="F10" s="17">
        <v>4680</v>
      </c>
      <c r="G10" s="16" t="s">
        <v>20</v>
      </c>
      <c r="H10" s="17">
        <f t="shared" si="1"/>
        <v>1170</v>
      </c>
      <c r="I10" s="17"/>
      <c r="J10" s="20">
        <f>F10/G18</f>
        <v>1170</v>
      </c>
      <c r="K10"/>
      <c r="L10"/>
      <c r="M10"/>
    </row>
    <row r="11" spans="1:13" ht="29.25" hidden="1" customHeight="1" x14ac:dyDescent="0.25">
      <c r="A11" s="6" t="s">
        <v>9</v>
      </c>
      <c r="B11" s="16"/>
      <c r="C11" s="16"/>
      <c r="D11" s="17"/>
      <c r="E11" s="17"/>
      <c r="F11" s="17"/>
      <c r="G11" s="16" t="s">
        <v>20</v>
      </c>
      <c r="H11" s="17"/>
      <c r="I11" s="17"/>
      <c r="J11" s="20"/>
      <c r="K11"/>
      <c r="L11"/>
      <c r="M11"/>
    </row>
    <row r="12" spans="1:13" ht="39" x14ac:dyDescent="0.25">
      <c r="A12" s="6" t="s">
        <v>10</v>
      </c>
      <c r="B12" s="16">
        <v>100</v>
      </c>
      <c r="C12" s="16"/>
      <c r="D12" s="17">
        <f t="shared" si="0"/>
        <v>1064360</v>
      </c>
      <c r="E12" s="17"/>
      <c r="F12" s="17">
        <v>1064360</v>
      </c>
      <c r="G12" s="16" t="s">
        <v>20</v>
      </c>
      <c r="H12" s="17">
        <f t="shared" si="1"/>
        <v>266090</v>
      </c>
      <c r="I12" s="17"/>
      <c r="J12" s="20">
        <f>F12/G18</f>
        <v>266090</v>
      </c>
      <c r="K12"/>
      <c r="L12"/>
      <c r="M12"/>
    </row>
    <row r="13" spans="1:13" ht="39" x14ac:dyDescent="0.25">
      <c r="A13" s="6" t="s">
        <v>11</v>
      </c>
      <c r="B13" s="16"/>
      <c r="C13" s="16">
        <v>100</v>
      </c>
      <c r="D13" s="17"/>
      <c r="E13" s="17">
        <f t="shared" ref="E13" si="2">F13*C13/100</f>
        <v>23120</v>
      </c>
      <c r="F13" s="17">
        <v>23120</v>
      </c>
      <c r="G13" s="16" t="s">
        <v>20</v>
      </c>
      <c r="H13" s="17"/>
      <c r="I13" s="17">
        <f t="shared" si="1"/>
        <v>5780</v>
      </c>
      <c r="J13" s="20">
        <f>F13/G18</f>
        <v>5780</v>
      </c>
      <c r="K13"/>
      <c r="L13"/>
      <c r="M13"/>
    </row>
    <row r="14" spans="1:13" ht="26.25" x14ac:dyDescent="0.25">
      <c r="A14" s="6" t="s">
        <v>12</v>
      </c>
      <c r="B14" s="16"/>
      <c r="C14" s="16">
        <v>100</v>
      </c>
      <c r="D14" s="17"/>
      <c r="E14" s="17">
        <v>50000</v>
      </c>
      <c r="F14" s="17">
        <f>D14+E14</f>
        <v>50000</v>
      </c>
      <c r="G14" s="16" t="s">
        <v>20</v>
      </c>
      <c r="H14" s="17"/>
      <c r="I14" s="17">
        <f t="shared" si="1"/>
        <v>12500</v>
      </c>
      <c r="J14" s="20">
        <f>F14/G18</f>
        <v>12500</v>
      </c>
      <c r="K14"/>
      <c r="L14"/>
      <c r="M14"/>
    </row>
    <row r="15" spans="1:13" ht="28.5" customHeight="1" x14ac:dyDescent="0.25">
      <c r="A15" s="6" t="s">
        <v>13</v>
      </c>
      <c r="B15" s="16">
        <v>100</v>
      </c>
      <c r="C15" s="16"/>
      <c r="D15" s="17">
        <f t="shared" si="0"/>
        <v>5000</v>
      </c>
      <c r="E15" s="17"/>
      <c r="F15" s="17">
        <v>5000</v>
      </c>
      <c r="G15" s="16" t="s">
        <v>20</v>
      </c>
      <c r="H15" s="17">
        <f t="shared" si="1"/>
        <v>1250</v>
      </c>
      <c r="I15" s="17"/>
      <c r="J15" s="20">
        <f>F15/G18</f>
        <v>1250</v>
      </c>
      <c r="K15"/>
      <c r="L15"/>
      <c r="M15"/>
    </row>
    <row r="16" spans="1:13" ht="30.75" customHeight="1" x14ac:dyDescent="0.25">
      <c r="A16" s="6" t="s">
        <v>14</v>
      </c>
      <c r="B16" s="16"/>
      <c r="C16" s="16">
        <v>100</v>
      </c>
      <c r="D16" s="17"/>
      <c r="E16" s="17">
        <v>5000</v>
      </c>
      <c r="F16" s="17">
        <v>5000</v>
      </c>
      <c r="G16" s="16" t="s">
        <v>20</v>
      </c>
      <c r="H16" s="17"/>
      <c r="I16" s="17">
        <f t="shared" si="1"/>
        <v>1250</v>
      </c>
      <c r="J16" s="20">
        <f>F16/G18</f>
        <v>1250</v>
      </c>
      <c r="K16"/>
      <c r="L16"/>
      <c r="M16"/>
    </row>
    <row r="17" spans="1:13" ht="26.25" hidden="1" x14ac:dyDescent="0.25">
      <c r="A17" s="6" t="s">
        <v>15</v>
      </c>
      <c r="B17" s="16"/>
      <c r="C17" s="16"/>
      <c r="D17" s="17"/>
      <c r="E17" s="17"/>
      <c r="F17" s="17">
        <f t="shared" ref="F17" si="3">D17+E17</f>
        <v>0</v>
      </c>
      <c r="G17" s="16" t="s">
        <v>20</v>
      </c>
      <c r="H17" s="17">
        <f>D17/G18</f>
        <v>0</v>
      </c>
      <c r="I17" s="17"/>
      <c r="J17" s="20">
        <f>F17/15</f>
        <v>0</v>
      </c>
    </row>
    <row r="18" spans="1:13" s="15" customFormat="1" x14ac:dyDescent="0.25">
      <c r="A18" s="13" t="s">
        <v>5</v>
      </c>
      <c r="B18" s="20">
        <f>D18/F18*100</f>
        <v>94.758369699995171</v>
      </c>
      <c r="C18" s="20">
        <f>E18/F18*100</f>
        <v>5.2416303000048314</v>
      </c>
      <c r="D18" s="19">
        <f>SUM(D8:D16)</f>
        <v>1412256</v>
      </c>
      <c r="E18" s="19">
        <f>SUM(E8:E17)</f>
        <v>78120</v>
      </c>
      <c r="F18" s="19">
        <f>SUM(F8:F16)</f>
        <v>1490376</v>
      </c>
      <c r="G18" s="18">
        <v>4</v>
      </c>
      <c r="H18" s="19">
        <f>SUM(H8:H17)</f>
        <v>353064</v>
      </c>
      <c r="I18" s="19">
        <f>SUM(I8:I17)</f>
        <v>19530</v>
      </c>
      <c r="J18" s="19">
        <f>SUM(J8:J17)</f>
        <v>372594</v>
      </c>
      <c r="K18" s="14"/>
      <c r="L18" s="14"/>
      <c r="M18" s="14"/>
    </row>
    <row r="19" spans="1:13" x14ac:dyDescent="0.25">
      <c r="A19" s="12"/>
      <c r="B19" s="2"/>
      <c r="C19" s="2"/>
      <c r="D19" s="2"/>
      <c r="E19" s="2"/>
      <c r="F19" s="3"/>
      <c r="G19" s="2"/>
      <c r="H19" s="3"/>
      <c r="I19" s="2"/>
      <c r="J19" s="2"/>
    </row>
    <row r="20" spans="1:13" x14ac:dyDescent="0.25">
      <c r="A20" s="12"/>
      <c r="B20" s="2"/>
      <c r="C20" s="2"/>
      <c r="D20" s="2"/>
      <c r="E20" s="2"/>
      <c r="F20" s="3"/>
      <c r="G20" s="2"/>
      <c r="H20" s="3"/>
      <c r="I20" s="2"/>
      <c r="J20" s="2"/>
    </row>
    <row r="21" spans="1:13" x14ac:dyDescent="0.25">
      <c r="A21" s="12"/>
      <c r="B21" s="2"/>
      <c r="C21" s="2"/>
      <c r="D21" s="2"/>
      <c r="E21" s="2"/>
      <c r="F21" s="3"/>
      <c r="G21" s="2"/>
      <c r="H21" s="3"/>
      <c r="I21" s="2"/>
      <c r="J21" s="2"/>
    </row>
    <row r="22" spans="1:13" ht="15.75" customHeight="1" x14ac:dyDescent="0.25">
      <c r="A22" s="31" t="s">
        <v>32</v>
      </c>
      <c r="B22" s="32"/>
      <c r="C22" s="32"/>
      <c r="D22" s="32"/>
      <c r="E22" s="32"/>
      <c r="F22" s="32"/>
      <c r="G22" s="32"/>
      <c r="H22" s="32"/>
      <c r="I22" s="32"/>
      <c r="J22" s="32"/>
    </row>
    <row r="23" spans="1:13" ht="25.5" customHeight="1" x14ac:dyDescent="0.25">
      <c r="A23" s="33" t="s">
        <v>7</v>
      </c>
      <c r="B23" s="34" t="s">
        <v>1</v>
      </c>
      <c r="C23" s="35"/>
      <c r="D23" s="34" t="s">
        <v>2</v>
      </c>
      <c r="E23" s="35"/>
      <c r="F23" s="36" t="s">
        <v>18</v>
      </c>
      <c r="G23" s="33" t="s">
        <v>3</v>
      </c>
      <c r="H23" s="39" t="s">
        <v>19</v>
      </c>
      <c r="I23" s="40"/>
      <c r="J23" s="41"/>
    </row>
    <row r="24" spans="1:13" ht="89.25" x14ac:dyDescent="0.25">
      <c r="A24" s="33"/>
      <c r="B24" s="22" t="s">
        <v>16</v>
      </c>
      <c r="C24" s="22" t="s">
        <v>23</v>
      </c>
      <c r="D24" s="22" t="s">
        <v>17</v>
      </c>
      <c r="E24" s="22" t="s">
        <v>24</v>
      </c>
      <c r="F24" s="37"/>
      <c r="G24" s="38"/>
      <c r="H24" s="9" t="s">
        <v>4</v>
      </c>
      <c r="I24" s="10" t="s">
        <v>6</v>
      </c>
      <c r="J24" s="11" t="s">
        <v>5</v>
      </c>
    </row>
    <row r="25" spans="1:13" ht="26.25" x14ac:dyDescent="0.25">
      <c r="A25" s="6" t="s">
        <v>21</v>
      </c>
      <c r="B25" s="23">
        <v>72</v>
      </c>
      <c r="C25" s="23">
        <v>28</v>
      </c>
      <c r="D25" s="17">
        <f>F25*B25/100</f>
        <v>552821.76000000001</v>
      </c>
      <c r="E25" s="17">
        <f>F25*C25/100</f>
        <v>214986.23999999999</v>
      </c>
      <c r="F25" s="25">
        <v>767808</v>
      </c>
      <c r="G25" s="16" t="s">
        <v>20</v>
      </c>
      <c r="H25" s="17">
        <f>D25/$G$34</f>
        <v>55282.175999999999</v>
      </c>
      <c r="I25" s="17">
        <f>E25/$G$34</f>
        <v>21498.624</v>
      </c>
      <c r="J25" s="20">
        <f>F25/G34</f>
        <v>76780.800000000003</v>
      </c>
    </row>
    <row r="26" spans="1:13" ht="26.25" x14ac:dyDescent="0.25">
      <c r="A26" s="6" t="s">
        <v>22</v>
      </c>
      <c r="B26" s="23">
        <v>72</v>
      </c>
      <c r="C26" s="23">
        <v>28</v>
      </c>
      <c r="D26" s="17">
        <f t="shared" ref="D26:D32" si="4">F26*B26/100</f>
        <v>166952.16</v>
      </c>
      <c r="E26" s="17">
        <f t="shared" ref="E26:E33" si="5">F26*C26/100</f>
        <v>64925.84</v>
      </c>
      <c r="F26" s="25">
        <v>231878</v>
      </c>
      <c r="G26" s="16" t="s">
        <v>20</v>
      </c>
      <c r="H26" s="17">
        <f t="shared" ref="H26:I33" si="6">D26/$G$34</f>
        <v>16695.216</v>
      </c>
      <c r="I26" s="17">
        <f t="shared" si="6"/>
        <v>6492.5839999999998</v>
      </c>
      <c r="J26" s="20">
        <f>F26/G34</f>
        <v>23187.8</v>
      </c>
    </row>
    <row r="27" spans="1:13" ht="26.25" hidden="1" x14ac:dyDescent="0.25">
      <c r="A27" s="6" t="s">
        <v>35</v>
      </c>
      <c r="B27" s="16">
        <v>100</v>
      </c>
      <c r="C27" s="16"/>
      <c r="D27" s="17"/>
      <c r="E27" s="17"/>
      <c r="F27" s="25"/>
      <c r="G27" s="16" t="s">
        <v>20</v>
      </c>
      <c r="H27" s="17"/>
      <c r="I27" s="17"/>
      <c r="J27" s="20"/>
    </row>
    <row r="28" spans="1:13" ht="29.25" customHeight="1" x14ac:dyDescent="0.25">
      <c r="A28" s="6" t="s">
        <v>9</v>
      </c>
      <c r="B28" s="16">
        <v>100</v>
      </c>
      <c r="C28" s="16"/>
      <c r="D28" s="17">
        <f t="shared" si="4"/>
        <v>2500</v>
      </c>
      <c r="E28" s="17"/>
      <c r="F28" s="25">
        <v>2500</v>
      </c>
      <c r="G28" s="16" t="s">
        <v>20</v>
      </c>
      <c r="H28" s="17">
        <f t="shared" si="6"/>
        <v>250</v>
      </c>
      <c r="I28" s="17"/>
      <c r="J28" s="20">
        <f>F28/G34</f>
        <v>250</v>
      </c>
    </row>
    <row r="29" spans="1:13" ht="39" hidden="1" x14ac:dyDescent="0.25">
      <c r="A29" s="6" t="s">
        <v>10</v>
      </c>
      <c r="B29" s="16"/>
      <c r="C29" s="16"/>
      <c r="D29" s="17"/>
      <c r="E29" s="17"/>
      <c r="F29" s="25"/>
      <c r="G29" s="16" t="s">
        <v>20</v>
      </c>
      <c r="H29" s="17"/>
      <c r="I29" s="17"/>
      <c r="J29" s="20"/>
    </row>
    <row r="30" spans="1:13" ht="39" x14ac:dyDescent="0.25">
      <c r="A30" s="6" t="s">
        <v>11</v>
      </c>
      <c r="B30" s="16"/>
      <c r="C30" s="16">
        <v>100</v>
      </c>
      <c r="D30" s="17"/>
      <c r="E30" s="17">
        <f t="shared" si="5"/>
        <v>82840</v>
      </c>
      <c r="F30" s="25">
        <v>82840</v>
      </c>
      <c r="G30" s="16" t="s">
        <v>20</v>
      </c>
      <c r="H30" s="17"/>
      <c r="I30" s="17">
        <f t="shared" si="6"/>
        <v>8284</v>
      </c>
      <c r="J30" s="20">
        <f>F30/G34</f>
        <v>8284</v>
      </c>
    </row>
    <row r="31" spans="1:13" ht="26.25" hidden="1" x14ac:dyDescent="0.25">
      <c r="A31" s="6" t="s">
        <v>12</v>
      </c>
      <c r="B31" s="16"/>
      <c r="C31" s="16"/>
      <c r="D31" s="17"/>
      <c r="E31" s="17"/>
      <c r="F31" s="25"/>
      <c r="G31" s="16" t="s">
        <v>20</v>
      </c>
      <c r="H31" s="17"/>
      <c r="I31" s="17"/>
      <c r="J31" s="20"/>
    </row>
    <row r="32" spans="1:13" ht="28.5" customHeight="1" x14ac:dyDescent="0.25">
      <c r="A32" s="6" t="s">
        <v>13</v>
      </c>
      <c r="B32" s="16">
        <v>100</v>
      </c>
      <c r="C32" s="16"/>
      <c r="D32" s="17">
        <f t="shared" si="4"/>
        <v>73750</v>
      </c>
      <c r="E32" s="17"/>
      <c r="F32" s="25">
        <v>73750</v>
      </c>
      <c r="G32" s="16" t="s">
        <v>20</v>
      </c>
      <c r="H32" s="17">
        <f t="shared" si="6"/>
        <v>7375</v>
      </c>
      <c r="I32" s="17"/>
      <c r="J32" s="20">
        <f>F32/G34</f>
        <v>7375</v>
      </c>
    </row>
    <row r="33" spans="1:10" ht="42.75" customHeight="1" x14ac:dyDescent="0.25">
      <c r="A33" s="8" t="s">
        <v>14</v>
      </c>
      <c r="B33" s="16"/>
      <c r="C33" s="16">
        <v>100</v>
      </c>
      <c r="D33" s="17"/>
      <c r="E33" s="17">
        <f t="shared" si="5"/>
        <v>16440</v>
      </c>
      <c r="F33" s="25">
        <v>16440</v>
      </c>
      <c r="G33" s="16" t="s">
        <v>20</v>
      </c>
      <c r="H33" s="17"/>
      <c r="I33" s="17">
        <f t="shared" si="6"/>
        <v>1644</v>
      </c>
      <c r="J33" s="20">
        <f>F33/G34</f>
        <v>1644</v>
      </c>
    </row>
    <row r="34" spans="1:10" x14ac:dyDescent="0.25">
      <c r="A34" s="13" t="s">
        <v>5</v>
      </c>
      <c r="B34" s="20">
        <f>D34/F34*100</f>
        <v>67.734265020217563</v>
      </c>
      <c r="C34" s="20">
        <f>E34/F34*100</f>
        <v>32.265734979782437</v>
      </c>
      <c r="D34" s="19">
        <f>SUM(D25:D33)</f>
        <v>796023.92</v>
      </c>
      <c r="E34" s="19">
        <f>SUM(E25:E33)</f>
        <v>379192.07999999996</v>
      </c>
      <c r="F34" s="19">
        <f>SUM(F25:F33)</f>
        <v>1175216</v>
      </c>
      <c r="G34" s="18">
        <v>10</v>
      </c>
      <c r="H34" s="19">
        <f>SUM(H25:H33)</f>
        <v>79602.391999999993</v>
      </c>
      <c r="I34" s="19">
        <f>SUM(I25:I33)</f>
        <v>37919.207999999999</v>
      </c>
      <c r="J34" s="19">
        <f>SUM(J25:J33)</f>
        <v>117521.60000000001</v>
      </c>
    </row>
    <row r="39" spans="1:10" x14ac:dyDescent="0.25">
      <c r="F39" s="4"/>
    </row>
    <row r="47" spans="1:10" x14ac:dyDescent="0.25">
      <c r="F47" s="26">
        <f>F18+F34</f>
        <v>2665592</v>
      </c>
    </row>
  </sheetData>
  <mergeCells count="16">
    <mergeCell ref="A22:J22"/>
    <mergeCell ref="A23:A24"/>
    <mergeCell ref="B23:C23"/>
    <mergeCell ref="D23:E23"/>
    <mergeCell ref="F23:F24"/>
    <mergeCell ref="G23:G24"/>
    <mergeCell ref="H23:J23"/>
    <mergeCell ref="G1:J3"/>
    <mergeCell ref="C4:I4"/>
    <mergeCell ref="A5:J5"/>
    <mergeCell ref="A6:A7"/>
    <mergeCell ref="B6:C6"/>
    <mergeCell ref="D6:E6"/>
    <mergeCell ref="F6:F7"/>
    <mergeCell ref="G6:G7"/>
    <mergeCell ref="H6:J6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13" workbookViewId="0">
      <selection activeCell="M26" sqref="M26"/>
    </sheetView>
  </sheetViews>
  <sheetFormatPr defaultRowHeight="15.75" x14ac:dyDescent="0.25"/>
  <cols>
    <col min="1" max="1" width="18.140625" style="1" customWidth="1"/>
    <col min="2" max="2" width="13.5703125" style="1" customWidth="1"/>
    <col min="3" max="3" width="12.28515625" style="1" customWidth="1"/>
    <col min="4" max="4" width="13.5703125" style="1" customWidth="1"/>
    <col min="5" max="5" width="13.85546875" style="1" customWidth="1"/>
    <col min="6" max="6" width="14.7109375" style="1" customWidth="1"/>
    <col min="7" max="7" width="10.28515625" style="1" customWidth="1"/>
    <col min="8" max="8" width="12" style="4" customWidth="1"/>
    <col min="9" max="9" width="10.85546875" style="1" customWidth="1"/>
    <col min="10" max="10" width="10.5703125" style="1" customWidth="1"/>
    <col min="11" max="12" width="9.140625" style="1"/>
  </cols>
  <sheetData>
    <row r="1" spans="1:12" x14ac:dyDescent="0.25">
      <c r="G1" s="27" t="s">
        <v>57</v>
      </c>
      <c r="H1" s="28"/>
      <c r="I1" s="28"/>
      <c r="J1" s="28"/>
      <c r="K1"/>
      <c r="L1"/>
    </row>
    <row r="2" spans="1:12" x14ac:dyDescent="0.25">
      <c r="G2" s="28"/>
      <c r="H2" s="28"/>
      <c r="I2" s="28"/>
      <c r="J2" s="28"/>
      <c r="K2"/>
      <c r="L2"/>
    </row>
    <row r="3" spans="1:12" x14ac:dyDescent="0.25">
      <c r="A3" s="24">
        <v>41272</v>
      </c>
      <c r="G3" s="28"/>
      <c r="H3" s="28"/>
      <c r="I3" s="28"/>
      <c r="J3" s="28"/>
      <c r="K3"/>
      <c r="L3"/>
    </row>
    <row r="4" spans="1:12" ht="18.75" x14ac:dyDescent="0.3">
      <c r="C4" s="42" t="s">
        <v>41</v>
      </c>
      <c r="D4" s="43"/>
      <c r="E4" s="43"/>
      <c r="F4" s="43"/>
      <c r="G4" s="43"/>
      <c r="H4" s="43"/>
      <c r="I4" s="43"/>
      <c r="J4" s="5"/>
      <c r="K4"/>
      <c r="L4"/>
    </row>
    <row r="5" spans="1:12" ht="15.75" customHeight="1" x14ac:dyDescent="0.25">
      <c r="A5" s="29" t="s">
        <v>44</v>
      </c>
      <c r="B5" s="30"/>
      <c r="C5" s="30"/>
      <c r="D5" s="30"/>
      <c r="E5" s="30"/>
      <c r="F5" s="30"/>
      <c r="G5" s="30"/>
      <c r="H5" s="30"/>
      <c r="I5" s="30"/>
      <c r="J5" s="30"/>
      <c r="K5"/>
      <c r="L5"/>
    </row>
    <row r="6" spans="1:12" ht="26.25" customHeight="1" x14ac:dyDescent="0.25">
      <c r="A6" s="33" t="s">
        <v>7</v>
      </c>
      <c r="B6" s="34" t="s">
        <v>1</v>
      </c>
      <c r="C6" s="35"/>
      <c r="D6" s="34" t="s">
        <v>2</v>
      </c>
      <c r="E6" s="35"/>
      <c r="F6" s="36" t="s">
        <v>18</v>
      </c>
      <c r="G6" s="33" t="s">
        <v>3</v>
      </c>
      <c r="H6" s="39" t="s">
        <v>19</v>
      </c>
      <c r="I6" s="40"/>
      <c r="J6" s="41"/>
      <c r="K6"/>
      <c r="L6"/>
    </row>
    <row r="7" spans="1:12" ht="75" customHeight="1" x14ac:dyDescent="0.25">
      <c r="A7" s="33"/>
      <c r="B7" s="22" t="s">
        <v>16</v>
      </c>
      <c r="C7" s="22" t="s">
        <v>23</v>
      </c>
      <c r="D7" s="22" t="s">
        <v>17</v>
      </c>
      <c r="E7" s="22" t="s">
        <v>24</v>
      </c>
      <c r="F7" s="37"/>
      <c r="G7" s="38"/>
      <c r="H7" s="9" t="s">
        <v>4</v>
      </c>
      <c r="I7" s="10" t="s">
        <v>6</v>
      </c>
      <c r="J7" s="11" t="s">
        <v>5</v>
      </c>
      <c r="K7"/>
      <c r="L7"/>
    </row>
    <row r="8" spans="1:12" ht="27.75" customHeight="1" x14ac:dyDescent="0.25">
      <c r="A8" s="6" t="s">
        <v>21</v>
      </c>
      <c r="B8" s="23">
        <v>100</v>
      </c>
      <c r="C8" s="23"/>
      <c r="D8" s="17">
        <f>F8*B8/100</f>
        <v>438401</v>
      </c>
      <c r="E8" s="17"/>
      <c r="F8" s="25">
        <v>438401</v>
      </c>
      <c r="G8" s="16" t="s">
        <v>20</v>
      </c>
      <c r="H8" s="17">
        <f>D8/$G$18</f>
        <v>109600.25</v>
      </c>
      <c r="I8" s="17"/>
      <c r="J8" s="20">
        <f>F8/G18</f>
        <v>109600.25</v>
      </c>
      <c r="K8"/>
      <c r="L8"/>
    </row>
    <row r="9" spans="1:12" ht="26.25" x14ac:dyDescent="0.25">
      <c r="A9" s="6" t="s">
        <v>22</v>
      </c>
      <c r="B9" s="23">
        <v>100</v>
      </c>
      <c r="C9" s="23"/>
      <c r="D9" s="17">
        <f t="shared" ref="D9:D12" si="0">F9*B9/100</f>
        <v>132396</v>
      </c>
      <c r="E9" s="17"/>
      <c r="F9" s="25">
        <v>132396</v>
      </c>
      <c r="G9" s="16" t="s">
        <v>20</v>
      </c>
      <c r="H9" s="17">
        <f t="shared" ref="H9:I14" si="1">D9/$G$18</f>
        <v>33099</v>
      </c>
      <c r="I9" s="17"/>
      <c r="J9" s="20">
        <f>F9/G18</f>
        <v>33099</v>
      </c>
      <c r="K9"/>
      <c r="L9"/>
    </row>
    <row r="10" spans="1:12" ht="26.25" x14ac:dyDescent="0.25">
      <c r="A10" s="6" t="s">
        <v>35</v>
      </c>
      <c r="B10" s="16">
        <v>100</v>
      </c>
      <c r="C10" s="16"/>
      <c r="D10" s="17">
        <f t="shared" si="0"/>
        <v>4680</v>
      </c>
      <c r="E10" s="17"/>
      <c r="F10" s="25">
        <v>4680</v>
      </c>
      <c r="G10" s="16" t="s">
        <v>20</v>
      </c>
      <c r="H10" s="17">
        <f t="shared" si="1"/>
        <v>1170</v>
      </c>
      <c r="I10" s="17"/>
      <c r="J10" s="20">
        <f>F10/G18</f>
        <v>1170</v>
      </c>
      <c r="K10"/>
      <c r="L10"/>
    </row>
    <row r="11" spans="1:12" ht="29.25" hidden="1" customHeight="1" x14ac:dyDescent="0.25">
      <c r="A11" s="6" t="s">
        <v>9</v>
      </c>
      <c r="B11" s="16"/>
      <c r="C11" s="16"/>
      <c r="D11" s="17"/>
      <c r="E11" s="17"/>
      <c r="F11" s="25"/>
      <c r="G11" s="16" t="s">
        <v>20</v>
      </c>
      <c r="H11" s="17"/>
      <c r="I11" s="17"/>
      <c r="J11" s="20">
        <f>F11/G18</f>
        <v>0</v>
      </c>
      <c r="K11"/>
      <c r="L11"/>
    </row>
    <row r="12" spans="1:12" ht="39" x14ac:dyDescent="0.25">
      <c r="A12" s="6" t="s">
        <v>10</v>
      </c>
      <c r="B12" s="16">
        <v>100</v>
      </c>
      <c r="C12" s="16"/>
      <c r="D12" s="17">
        <f t="shared" si="0"/>
        <v>619500</v>
      </c>
      <c r="E12" s="17"/>
      <c r="F12" s="25">
        <v>619500</v>
      </c>
      <c r="G12" s="16" t="s">
        <v>20</v>
      </c>
      <c r="H12" s="17">
        <f t="shared" si="1"/>
        <v>154875</v>
      </c>
      <c r="I12" s="17"/>
      <c r="J12" s="20">
        <f>F12/G18</f>
        <v>154875</v>
      </c>
      <c r="K12"/>
      <c r="L12"/>
    </row>
    <row r="13" spans="1:12" ht="39" x14ac:dyDescent="0.25">
      <c r="A13" s="6" t="s">
        <v>11</v>
      </c>
      <c r="B13" s="16"/>
      <c r="C13" s="16">
        <v>100</v>
      </c>
      <c r="D13" s="17"/>
      <c r="E13" s="17">
        <f t="shared" ref="E13:E17" si="2">F13*C13/100</f>
        <v>18820</v>
      </c>
      <c r="F13" s="25">
        <v>18820</v>
      </c>
      <c r="G13" s="16" t="s">
        <v>20</v>
      </c>
      <c r="H13" s="17"/>
      <c r="I13" s="17">
        <f t="shared" si="1"/>
        <v>4705</v>
      </c>
      <c r="J13" s="20">
        <f>F13/G18</f>
        <v>4705</v>
      </c>
      <c r="K13"/>
      <c r="L13"/>
    </row>
    <row r="14" spans="1:12" ht="26.25" x14ac:dyDescent="0.25">
      <c r="A14" s="6" t="s">
        <v>12</v>
      </c>
      <c r="B14" s="16"/>
      <c r="C14" s="16">
        <v>100</v>
      </c>
      <c r="D14" s="17"/>
      <c r="E14" s="17">
        <v>16000</v>
      </c>
      <c r="F14" s="25">
        <f>E14</f>
        <v>16000</v>
      </c>
      <c r="G14" s="16" t="s">
        <v>20</v>
      </c>
      <c r="H14" s="17"/>
      <c r="I14" s="17">
        <f t="shared" si="1"/>
        <v>4000</v>
      </c>
      <c r="J14" s="20">
        <f>F14/G18</f>
        <v>4000</v>
      </c>
      <c r="K14"/>
      <c r="L14"/>
    </row>
    <row r="15" spans="1:12" ht="28.5" hidden="1" customHeight="1" x14ac:dyDescent="0.25">
      <c r="A15" s="6" t="s">
        <v>13</v>
      </c>
      <c r="B15" s="16">
        <v>100</v>
      </c>
      <c r="C15" s="16"/>
      <c r="D15" s="17"/>
      <c r="E15" s="17"/>
      <c r="F15" s="25"/>
      <c r="G15" s="16" t="s">
        <v>20</v>
      </c>
      <c r="H15" s="17"/>
      <c r="I15" s="17"/>
      <c r="J15" s="20">
        <f>F15/G18</f>
        <v>0</v>
      </c>
      <c r="K15"/>
      <c r="L15"/>
    </row>
    <row r="16" spans="1:12" ht="28.5" customHeight="1" x14ac:dyDescent="0.25">
      <c r="A16" s="6" t="s">
        <v>14</v>
      </c>
      <c r="B16" s="16"/>
      <c r="C16" s="16">
        <v>100</v>
      </c>
      <c r="D16" s="17"/>
      <c r="E16" s="17">
        <v>2700</v>
      </c>
      <c r="F16" s="25">
        <f>E16</f>
        <v>2700</v>
      </c>
      <c r="G16" s="16" t="s">
        <v>20</v>
      </c>
      <c r="H16" s="17"/>
      <c r="I16" s="17"/>
      <c r="J16" s="20">
        <f>F16/G18</f>
        <v>675</v>
      </c>
      <c r="K16"/>
      <c r="L16"/>
    </row>
    <row r="17" spans="1:12" ht="24.75" hidden="1" customHeight="1" x14ac:dyDescent="0.25">
      <c r="A17" s="6" t="s">
        <v>15</v>
      </c>
      <c r="B17" s="16"/>
      <c r="C17" s="16"/>
      <c r="D17" s="17"/>
      <c r="E17" s="17">
        <f t="shared" ca="1" si="2"/>
        <v>0</v>
      </c>
      <c r="F17" s="17">
        <f t="shared" ref="F17" ca="1" si="3">D17+E17</f>
        <v>0</v>
      </c>
      <c r="G17" s="16" t="s">
        <v>20</v>
      </c>
      <c r="H17" s="17">
        <f>D17/G18</f>
        <v>0</v>
      </c>
      <c r="I17" s="17"/>
      <c r="J17" s="20">
        <f ca="1">F17/15</f>
        <v>0</v>
      </c>
    </row>
    <row r="18" spans="1:12" s="15" customFormat="1" x14ac:dyDescent="0.25">
      <c r="A18" s="13" t="s">
        <v>5</v>
      </c>
      <c r="B18" s="20">
        <f>D18/F18*100</f>
        <v>96.955773523180994</v>
      </c>
      <c r="C18" s="20">
        <f>E18/F18*100</f>
        <v>3.0442264768190106</v>
      </c>
      <c r="D18" s="19">
        <f>SUM(D8:D16)</f>
        <v>1194977</v>
      </c>
      <c r="E18" s="19">
        <f>SUM(E8:E16)</f>
        <v>37520</v>
      </c>
      <c r="F18" s="19">
        <f>SUM(F8:F16)</f>
        <v>1232497</v>
      </c>
      <c r="G18" s="18">
        <v>4</v>
      </c>
      <c r="H18" s="19">
        <f>SUM(H8:H17)</f>
        <v>298744.25</v>
      </c>
      <c r="I18" s="19">
        <f>SUM(I8:I17)</f>
        <v>8705</v>
      </c>
      <c r="J18" s="19">
        <f ca="1">SUM(J8:J17)</f>
        <v>308124.25</v>
      </c>
      <c r="K18" s="14"/>
      <c r="L18" s="14"/>
    </row>
    <row r="19" spans="1:12" x14ac:dyDescent="0.25">
      <c r="A19" s="12"/>
      <c r="B19" s="2"/>
      <c r="C19" s="2"/>
      <c r="D19" s="3"/>
      <c r="E19" s="2"/>
      <c r="F19" s="3"/>
      <c r="G19" s="2"/>
      <c r="H19" s="3"/>
      <c r="I19" s="2"/>
      <c r="J19" s="2"/>
    </row>
    <row r="20" spans="1:12" x14ac:dyDescent="0.25">
      <c r="A20" s="12"/>
      <c r="B20" s="2"/>
      <c r="C20" s="2"/>
      <c r="D20" s="3"/>
      <c r="E20" s="2"/>
      <c r="F20" s="3"/>
      <c r="G20" s="2"/>
      <c r="H20" s="3"/>
      <c r="I20" s="2"/>
      <c r="J20" s="2"/>
    </row>
    <row r="21" spans="1:12" x14ac:dyDescent="0.25">
      <c r="A21" s="12"/>
      <c r="B21" s="2"/>
      <c r="C21" s="2"/>
      <c r="D21" s="3"/>
      <c r="E21" s="2"/>
      <c r="F21" s="3"/>
      <c r="G21" s="2"/>
      <c r="H21" s="3"/>
      <c r="I21" s="2"/>
      <c r="J21" s="2"/>
    </row>
    <row r="22" spans="1:12" x14ac:dyDescent="0.25">
      <c r="A22" s="12"/>
      <c r="B22" s="2"/>
      <c r="C22" s="2"/>
      <c r="D22" s="3"/>
      <c r="E22" s="2"/>
      <c r="F22" s="3"/>
      <c r="G22" s="2"/>
      <c r="H22" s="3"/>
      <c r="I22" s="2"/>
      <c r="J22" s="2"/>
    </row>
    <row r="23" spans="1:12" x14ac:dyDescent="0.25">
      <c r="A23" s="12"/>
      <c r="B23" s="2"/>
      <c r="C23" s="2"/>
      <c r="D23" s="3"/>
      <c r="E23" s="2"/>
      <c r="F23" s="3"/>
      <c r="G23" s="2"/>
      <c r="H23" s="3"/>
      <c r="I23" s="2"/>
      <c r="J23" s="2"/>
    </row>
    <row r="24" spans="1:12" ht="15.75" customHeight="1" x14ac:dyDescent="0.25">
      <c r="A24" s="31" t="s">
        <v>32</v>
      </c>
      <c r="B24" s="32"/>
      <c r="C24" s="32"/>
      <c r="D24" s="32"/>
      <c r="E24" s="32"/>
      <c r="F24" s="32"/>
      <c r="G24" s="32"/>
      <c r="H24" s="32"/>
      <c r="I24" s="32"/>
      <c r="J24" s="32"/>
    </row>
    <row r="25" spans="1:12" ht="25.5" customHeight="1" x14ac:dyDescent="0.25">
      <c r="A25" s="33" t="s">
        <v>7</v>
      </c>
      <c r="B25" s="34" t="s">
        <v>1</v>
      </c>
      <c r="C25" s="35"/>
      <c r="D25" s="34" t="s">
        <v>2</v>
      </c>
      <c r="E25" s="35"/>
      <c r="F25" s="36" t="s">
        <v>18</v>
      </c>
      <c r="G25" s="33" t="s">
        <v>3</v>
      </c>
      <c r="H25" s="39" t="s">
        <v>19</v>
      </c>
      <c r="I25" s="40"/>
      <c r="J25" s="41"/>
    </row>
    <row r="26" spans="1:12" ht="89.25" x14ac:dyDescent="0.25">
      <c r="A26" s="33"/>
      <c r="B26" s="22" t="s">
        <v>16</v>
      </c>
      <c r="C26" s="22" t="s">
        <v>23</v>
      </c>
      <c r="D26" s="22" t="s">
        <v>17</v>
      </c>
      <c r="E26" s="22" t="s">
        <v>24</v>
      </c>
      <c r="F26" s="37"/>
      <c r="G26" s="38"/>
      <c r="H26" s="9" t="s">
        <v>4</v>
      </c>
      <c r="I26" s="10" t="s">
        <v>6</v>
      </c>
      <c r="J26" s="11" t="s">
        <v>5</v>
      </c>
    </row>
    <row r="27" spans="1:12" ht="26.25" x14ac:dyDescent="0.25">
      <c r="A27" s="6" t="s">
        <v>21</v>
      </c>
      <c r="B27" s="23">
        <v>79</v>
      </c>
      <c r="C27" s="23">
        <v>21</v>
      </c>
      <c r="D27" s="17">
        <v>544797</v>
      </c>
      <c r="E27" s="17">
        <f>F27*C27/100</f>
        <v>144819.35999999999</v>
      </c>
      <c r="F27" s="25">
        <v>689616</v>
      </c>
      <c r="G27" s="16" t="s">
        <v>20</v>
      </c>
      <c r="H27" s="17">
        <f>D27/$G$36</f>
        <v>77828.142857142855</v>
      </c>
      <c r="I27" s="17">
        <f>E27/$G$36</f>
        <v>20688.48</v>
      </c>
      <c r="J27" s="20">
        <f>F27/G36</f>
        <v>98516.571428571435</v>
      </c>
    </row>
    <row r="28" spans="1:12" ht="26.25" x14ac:dyDescent="0.25">
      <c r="A28" s="6" t="s">
        <v>22</v>
      </c>
      <c r="B28" s="23">
        <v>79</v>
      </c>
      <c r="C28" s="23">
        <v>21</v>
      </c>
      <c r="D28" s="17">
        <f t="shared" ref="D28:D34" si="4">F28*B28/100</f>
        <v>164528.56</v>
      </c>
      <c r="E28" s="17">
        <f t="shared" ref="E28:E32" si="5">F28*C28/100</f>
        <v>43735.44</v>
      </c>
      <c r="F28" s="25">
        <v>208264</v>
      </c>
      <c r="G28" s="16" t="s">
        <v>20</v>
      </c>
      <c r="H28" s="17">
        <f t="shared" ref="H28:I35" si="6">D28/$G$36</f>
        <v>23504.079999999998</v>
      </c>
      <c r="I28" s="17">
        <f t="shared" si="6"/>
        <v>6247.92</v>
      </c>
      <c r="J28" s="20">
        <f>F28/G36</f>
        <v>29752</v>
      </c>
    </row>
    <row r="29" spans="1:12" ht="26.25" hidden="1" x14ac:dyDescent="0.25">
      <c r="A29" s="6" t="s">
        <v>35</v>
      </c>
      <c r="B29" s="16">
        <v>100</v>
      </c>
      <c r="C29" s="16"/>
      <c r="D29" s="17"/>
      <c r="E29" s="17"/>
      <c r="F29" s="25"/>
      <c r="G29" s="16" t="s">
        <v>20</v>
      </c>
      <c r="H29" s="17">
        <f t="shared" si="6"/>
        <v>0</v>
      </c>
      <c r="I29" s="17">
        <f t="shared" si="6"/>
        <v>0</v>
      </c>
      <c r="J29" s="20">
        <f>F29/G36</f>
        <v>0</v>
      </c>
    </row>
    <row r="30" spans="1:12" ht="29.25" hidden="1" customHeight="1" x14ac:dyDescent="0.25">
      <c r="A30" s="6" t="s">
        <v>9</v>
      </c>
      <c r="B30" s="16"/>
      <c r="C30" s="16"/>
      <c r="D30" s="17"/>
      <c r="E30" s="17"/>
      <c r="F30" s="25"/>
      <c r="G30" s="16" t="s">
        <v>20</v>
      </c>
      <c r="H30" s="17">
        <f t="shared" si="6"/>
        <v>0</v>
      </c>
      <c r="I30" s="17">
        <f t="shared" si="6"/>
        <v>0</v>
      </c>
      <c r="J30" s="20">
        <f>F30/G36</f>
        <v>0</v>
      </c>
    </row>
    <row r="31" spans="1:12" ht="39" hidden="1" x14ac:dyDescent="0.25">
      <c r="A31" s="6" t="s">
        <v>10</v>
      </c>
      <c r="B31" s="16"/>
      <c r="C31" s="16"/>
      <c r="D31" s="17"/>
      <c r="E31" s="17"/>
      <c r="F31" s="25"/>
      <c r="G31" s="16" t="s">
        <v>20</v>
      </c>
      <c r="H31" s="17">
        <f t="shared" si="6"/>
        <v>0</v>
      </c>
      <c r="I31" s="17">
        <f t="shared" si="6"/>
        <v>0</v>
      </c>
      <c r="J31" s="20">
        <f>F31/G36</f>
        <v>0</v>
      </c>
    </row>
    <row r="32" spans="1:12" ht="39" x14ac:dyDescent="0.25">
      <c r="A32" s="6" t="s">
        <v>11</v>
      </c>
      <c r="B32" s="16"/>
      <c r="C32" s="16">
        <v>100</v>
      </c>
      <c r="D32" s="17"/>
      <c r="E32" s="17">
        <f t="shared" si="5"/>
        <v>39400</v>
      </c>
      <c r="F32" s="25">
        <v>39400</v>
      </c>
      <c r="G32" s="16" t="s">
        <v>20</v>
      </c>
      <c r="H32" s="17"/>
      <c r="I32" s="17">
        <f t="shared" si="6"/>
        <v>5628.5714285714284</v>
      </c>
      <c r="J32" s="20">
        <f>F32/G36</f>
        <v>5628.5714285714284</v>
      </c>
    </row>
    <row r="33" spans="1:10" ht="26.25" hidden="1" x14ac:dyDescent="0.25">
      <c r="A33" s="6" t="s">
        <v>12</v>
      </c>
      <c r="B33" s="16"/>
      <c r="C33" s="16">
        <v>100</v>
      </c>
      <c r="D33" s="17"/>
      <c r="E33" s="17"/>
      <c r="F33" s="25"/>
      <c r="G33" s="16" t="s">
        <v>20</v>
      </c>
      <c r="H33" s="17"/>
      <c r="I33" s="17">
        <f t="shared" si="6"/>
        <v>0</v>
      </c>
      <c r="J33" s="20">
        <f>F33/G36</f>
        <v>0</v>
      </c>
    </row>
    <row r="34" spans="1:10" ht="28.5" customHeight="1" x14ac:dyDescent="0.25">
      <c r="A34" s="6" t="s">
        <v>13</v>
      </c>
      <c r="B34" s="16">
        <v>100</v>
      </c>
      <c r="C34" s="16"/>
      <c r="D34" s="17">
        <f t="shared" si="4"/>
        <v>65912</v>
      </c>
      <c r="E34" s="17"/>
      <c r="F34" s="25">
        <v>65912</v>
      </c>
      <c r="G34" s="16" t="s">
        <v>20</v>
      </c>
      <c r="H34" s="17">
        <f t="shared" si="6"/>
        <v>9416</v>
      </c>
      <c r="I34" s="17"/>
      <c r="J34" s="20">
        <f>F34/G36</f>
        <v>9416</v>
      </c>
    </row>
    <row r="35" spans="1:10" ht="30" customHeight="1" x14ac:dyDescent="0.25">
      <c r="A35" s="8" t="s">
        <v>14</v>
      </c>
      <c r="B35" s="16"/>
      <c r="C35" s="16">
        <v>100</v>
      </c>
      <c r="D35" s="17"/>
      <c r="E35" s="17">
        <v>150</v>
      </c>
      <c r="F35" s="25">
        <f>E35</f>
        <v>150</v>
      </c>
      <c r="G35" s="16" t="s">
        <v>20</v>
      </c>
      <c r="H35" s="17">
        <f t="shared" si="6"/>
        <v>0</v>
      </c>
      <c r="I35" s="17">
        <f t="shared" si="6"/>
        <v>21.428571428571427</v>
      </c>
      <c r="J35" s="20">
        <f>F35/G36</f>
        <v>21.428571428571427</v>
      </c>
    </row>
    <row r="36" spans="1:10" x14ac:dyDescent="0.25">
      <c r="A36" s="13" t="s">
        <v>5</v>
      </c>
      <c r="B36" s="20">
        <f>D36/F36*100</f>
        <v>77.265534583422209</v>
      </c>
      <c r="C36" s="20">
        <f>E36/F36*100</f>
        <v>22.73450129666654</v>
      </c>
      <c r="D36" s="19">
        <f>D27+D28+D34</f>
        <v>775237.56</v>
      </c>
      <c r="E36" s="19">
        <f>SUM(E27:E35)</f>
        <v>228104.8</v>
      </c>
      <c r="F36" s="19">
        <f>SUM(F27:F35)</f>
        <v>1003342</v>
      </c>
      <c r="G36" s="18">
        <v>7</v>
      </c>
      <c r="H36" s="19">
        <f>SUM(H27:H35)</f>
        <v>110748.22285714286</v>
      </c>
      <c r="I36" s="19">
        <f>SUM(I27:I35)</f>
        <v>32586.400000000001</v>
      </c>
      <c r="J36" s="19">
        <f>SUM(J27:J35)</f>
        <v>143334.57142857145</v>
      </c>
    </row>
    <row r="39" spans="1:10" x14ac:dyDescent="0.25">
      <c r="D39" s="4">
        <f>D27+D28+D34</f>
        <v>775237.56</v>
      </c>
    </row>
    <row r="51" spans="6:6" x14ac:dyDescent="0.25">
      <c r="F51" s="4">
        <f>F18+F36</f>
        <v>2235839</v>
      </c>
    </row>
  </sheetData>
  <mergeCells count="16">
    <mergeCell ref="A24:J24"/>
    <mergeCell ref="A25:A26"/>
    <mergeCell ref="B25:C25"/>
    <mergeCell ref="D25:E25"/>
    <mergeCell ref="F25:F26"/>
    <mergeCell ref="G25:G26"/>
    <mergeCell ref="H25:J25"/>
    <mergeCell ref="G1:J3"/>
    <mergeCell ref="C4:I4"/>
    <mergeCell ref="A5:J5"/>
    <mergeCell ref="A6:A7"/>
    <mergeCell ref="B6:C6"/>
    <mergeCell ref="D6:E6"/>
    <mergeCell ref="F6:F7"/>
    <mergeCell ref="G6:G7"/>
    <mergeCell ref="H6:J6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F47" sqref="F47"/>
    </sheetView>
  </sheetViews>
  <sheetFormatPr defaultRowHeight="15.75" x14ac:dyDescent="0.25"/>
  <cols>
    <col min="1" max="1" width="18.140625" style="1" customWidth="1"/>
    <col min="2" max="2" width="13.5703125" style="1" customWidth="1"/>
    <col min="3" max="3" width="12.28515625" style="1" customWidth="1"/>
    <col min="4" max="4" width="13.5703125" style="1" customWidth="1"/>
    <col min="5" max="5" width="13.85546875" style="1" customWidth="1"/>
    <col min="6" max="6" width="14.7109375" style="1" customWidth="1"/>
    <col min="7" max="7" width="10.28515625" style="1" customWidth="1"/>
    <col min="8" max="8" width="12" style="4" customWidth="1"/>
    <col min="9" max="9" width="10.85546875" style="1" customWidth="1"/>
    <col min="10" max="10" width="10.5703125" style="1" customWidth="1"/>
    <col min="11" max="15" width="9.140625" style="1"/>
  </cols>
  <sheetData>
    <row r="1" spans="1:15" ht="9.75" customHeight="1" x14ac:dyDescent="0.25">
      <c r="G1" s="27" t="s">
        <v>56</v>
      </c>
      <c r="H1" s="28"/>
      <c r="I1" s="28"/>
      <c r="J1" s="28"/>
      <c r="K1"/>
      <c r="L1"/>
      <c r="M1"/>
      <c r="N1"/>
      <c r="O1"/>
    </row>
    <row r="2" spans="1:15" x14ac:dyDescent="0.25">
      <c r="G2" s="28"/>
      <c r="H2" s="28"/>
      <c r="I2" s="28"/>
      <c r="J2" s="28"/>
      <c r="K2"/>
      <c r="L2"/>
      <c r="M2"/>
      <c r="N2"/>
      <c r="O2"/>
    </row>
    <row r="3" spans="1:15" x14ac:dyDescent="0.25">
      <c r="A3" s="24">
        <v>41272</v>
      </c>
      <c r="G3" s="28"/>
      <c r="H3" s="28"/>
      <c r="I3" s="28"/>
      <c r="J3" s="28"/>
      <c r="K3"/>
      <c r="L3"/>
      <c r="M3"/>
      <c r="N3"/>
      <c r="O3"/>
    </row>
    <row r="4" spans="1:15" ht="18.75" x14ac:dyDescent="0.3">
      <c r="C4" s="42" t="s">
        <v>42</v>
      </c>
      <c r="D4" s="43"/>
      <c r="E4" s="43"/>
      <c r="F4" s="43"/>
      <c r="G4" s="43"/>
      <c r="H4" s="43"/>
      <c r="I4" s="43"/>
      <c r="J4" s="5"/>
      <c r="K4"/>
      <c r="L4"/>
      <c r="M4"/>
      <c r="N4"/>
      <c r="O4"/>
    </row>
    <row r="5" spans="1:15" ht="15.75" customHeight="1" x14ac:dyDescent="0.25">
      <c r="A5" s="29" t="s">
        <v>44</v>
      </c>
      <c r="B5" s="30"/>
      <c r="C5" s="30"/>
      <c r="D5" s="30"/>
      <c r="E5" s="30"/>
      <c r="F5" s="30"/>
      <c r="G5" s="30"/>
      <c r="H5" s="30"/>
      <c r="I5" s="30"/>
      <c r="J5" s="30"/>
      <c r="K5"/>
      <c r="L5"/>
      <c r="M5"/>
      <c r="N5"/>
      <c r="O5"/>
    </row>
    <row r="6" spans="1:15" ht="26.25" customHeight="1" x14ac:dyDescent="0.25">
      <c r="A6" s="33" t="s">
        <v>7</v>
      </c>
      <c r="B6" s="34" t="s">
        <v>1</v>
      </c>
      <c r="C6" s="35"/>
      <c r="D6" s="34" t="s">
        <v>2</v>
      </c>
      <c r="E6" s="35"/>
      <c r="F6" s="36" t="s">
        <v>18</v>
      </c>
      <c r="G6" s="33" t="s">
        <v>3</v>
      </c>
      <c r="H6" s="39" t="s">
        <v>19</v>
      </c>
      <c r="I6" s="40"/>
      <c r="J6" s="41"/>
      <c r="K6"/>
      <c r="L6"/>
      <c r="M6"/>
      <c r="N6"/>
      <c r="O6"/>
    </row>
    <row r="7" spans="1:15" ht="75" customHeight="1" x14ac:dyDescent="0.25">
      <c r="A7" s="33"/>
      <c r="B7" s="22" t="s">
        <v>16</v>
      </c>
      <c r="C7" s="22" t="s">
        <v>23</v>
      </c>
      <c r="D7" s="22" t="s">
        <v>17</v>
      </c>
      <c r="E7" s="22" t="s">
        <v>24</v>
      </c>
      <c r="F7" s="37"/>
      <c r="G7" s="38"/>
      <c r="H7" s="9" t="s">
        <v>4</v>
      </c>
      <c r="I7" s="10" t="s">
        <v>6</v>
      </c>
      <c r="J7" s="11" t="s">
        <v>5</v>
      </c>
      <c r="K7"/>
      <c r="L7"/>
      <c r="M7"/>
      <c r="N7"/>
      <c r="O7"/>
    </row>
    <row r="8" spans="1:15" ht="27.75" customHeight="1" x14ac:dyDescent="0.25">
      <c r="A8" s="6" t="s">
        <v>21</v>
      </c>
      <c r="B8" s="23">
        <v>100</v>
      </c>
      <c r="C8" s="23"/>
      <c r="D8" s="17">
        <f>F8*B8/100</f>
        <v>342341</v>
      </c>
      <c r="E8" s="17"/>
      <c r="F8" s="25">
        <v>342341</v>
      </c>
      <c r="G8" s="16" t="s">
        <v>20</v>
      </c>
      <c r="H8" s="17">
        <f>D8/$G$18</f>
        <v>114113.66666666667</v>
      </c>
      <c r="I8" s="17"/>
      <c r="J8" s="20">
        <f>F8/G18</f>
        <v>114113.66666666667</v>
      </c>
      <c r="K8"/>
      <c r="L8"/>
      <c r="M8"/>
      <c r="N8"/>
      <c r="O8"/>
    </row>
    <row r="9" spans="1:15" ht="26.25" x14ac:dyDescent="0.25">
      <c r="A9" s="6" t="s">
        <v>22</v>
      </c>
      <c r="B9" s="23">
        <v>100</v>
      </c>
      <c r="C9" s="23"/>
      <c r="D9" s="17">
        <f t="shared" ref="D9:D15" si="0">F9*B9/100</f>
        <v>103385</v>
      </c>
      <c r="E9" s="17"/>
      <c r="F9" s="25">
        <v>103385</v>
      </c>
      <c r="G9" s="16" t="s">
        <v>20</v>
      </c>
      <c r="H9" s="17">
        <f t="shared" ref="H9:I15" si="1">D9/$G$18</f>
        <v>34461.666666666664</v>
      </c>
      <c r="I9" s="17"/>
      <c r="J9" s="20">
        <f>F9/G18</f>
        <v>34461.666666666664</v>
      </c>
      <c r="K9"/>
      <c r="L9"/>
      <c r="M9"/>
      <c r="N9"/>
      <c r="O9"/>
    </row>
    <row r="10" spans="1:15" ht="26.25" hidden="1" x14ac:dyDescent="0.25">
      <c r="A10" s="6" t="s">
        <v>35</v>
      </c>
      <c r="B10" s="16"/>
      <c r="C10" s="16"/>
      <c r="D10" s="17"/>
      <c r="E10" s="17"/>
      <c r="F10" s="25"/>
      <c r="G10" s="16" t="s">
        <v>20</v>
      </c>
      <c r="H10" s="17"/>
      <c r="I10" s="17"/>
      <c r="J10" s="20">
        <f>F10/G18</f>
        <v>0</v>
      </c>
      <c r="K10"/>
      <c r="L10"/>
      <c r="M10"/>
      <c r="N10"/>
      <c r="O10"/>
    </row>
    <row r="11" spans="1:15" ht="29.25" customHeight="1" x14ac:dyDescent="0.25">
      <c r="A11" s="6" t="s">
        <v>9</v>
      </c>
      <c r="B11" s="16">
        <v>100</v>
      </c>
      <c r="C11" s="16"/>
      <c r="D11" s="17">
        <f t="shared" si="0"/>
        <v>2000</v>
      </c>
      <c r="E11" s="17"/>
      <c r="F11" s="25">
        <v>2000</v>
      </c>
      <c r="G11" s="16" t="s">
        <v>20</v>
      </c>
      <c r="H11" s="17">
        <f t="shared" si="1"/>
        <v>666.66666666666663</v>
      </c>
      <c r="I11" s="17"/>
      <c r="J11" s="20">
        <f>F11/G18</f>
        <v>666.66666666666663</v>
      </c>
      <c r="K11"/>
      <c r="L11"/>
      <c r="M11"/>
      <c r="N11"/>
      <c r="O11"/>
    </row>
    <row r="12" spans="1:15" ht="39" x14ac:dyDescent="0.25">
      <c r="A12" s="6" t="s">
        <v>10</v>
      </c>
      <c r="B12" s="16">
        <v>100</v>
      </c>
      <c r="C12" s="16"/>
      <c r="D12" s="17">
        <f t="shared" si="0"/>
        <v>619500</v>
      </c>
      <c r="E12" s="17"/>
      <c r="F12" s="25">
        <v>619500</v>
      </c>
      <c r="G12" s="16" t="s">
        <v>20</v>
      </c>
      <c r="H12" s="17">
        <f t="shared" si="1"/>
        <v>206500</v>
      </c>
      <c r="I12" s="17"/>
      <c r="J12" s="20">
        <f>F12/G18</f>
        <v>206500</v>
      </c>
      <c r="K12"/>
      <c r="L12"/>
      <c r="M12"/>
      <c r="N12"/>
      <c r="O12"/>
    </row>
    <row r="13" spans="1:15" ht="39" x14ac:dyDescent="0.25">
      <c r="A13" s="6" t="s">
        <v>11</v>
      </c>
      <c r="B13" s="16"/>
      <c r="C13" s="16">
        <v>100</v>
      </c>
      <c r="D13" s="17"/>
      <c r="E13" s="17">
        <f t="shared" ref="E13" si="2">F13*C13/100</f>
        <v>12600</v>
      </c>
      <c r="F13" s="25">
        <v>12600</v>
      </c>
      <c r="G13" s="16" t="s">
        <v>20</v>
      </c>
      <c r="H13" s="17"/>
      <c r="I13" s="17">
        <f t="shared" si="1"/>
        <v>4200</v>
      </c>
      <c r="J13" s="20">
        <f>F13/G18</f>
        <v>4200</v>
      </c>
      <c r="K13"/>
      <c r="L13"/>
      <c r="M13"/>
      <c r="N13"/>
      <c r="O13"/>
    </row>
    <row r="14" spans="1:15" ht="26.25" x14ac:dyDescent="0.25">
      <c r="A14" s="6" t="s">
        <v>12</v>
      </c>
      <c r="B14" s="16"/>
      <c r="C14" s="16">
        <v>100</v>
      </c>
      <c r="D14" s="17"/>
      <c r="E14" s="17">
        <v>25000</v>
      </c>
      <c r="F14" s="25">
        <f>E14</f>
        <v>25000</v>
      </c>
      <c r="G14" s="16" t="s">
        <v>20</v>
      </c>
      <c r="H14" s="17"/>
      <c r="I14" s="17">
        <f t="shared" si="1"/>
        <v>8333.3333333333339</v>
      </c>
      <c r="J14" s="20">
        <f>F14/G18</f>
        <v>8333.3333333333339</v>
      </c>
      <c r="K14"/>
      <c r="L14"/>
      <c r="M14"/>
      <c r="N14"/>
      <c r="O14"/>
    </row>
    <row r="15" spans="1:15" ht="28.5" customHeight="1" x14ac:dyDescent="0.25">
      <c r="A15" s="6" t="s">
        <v>13</v>
      </c>
      <c r="B15" s="16">
        <v>100</v>
      </c>
      <c r="C15" s="16"/>
      <c r="D15" s="17">
        <f t="shared" si="0"/>
        <v>1731</v>
      </c>
      <c r="E15" s="17"/>
      <c r="F15" s="25">
        <v>1731</v>
      </c>
      <c r="G15" s="16" t="s">
        <v>20</v>
      </c>
      <c r="H15" s="17">
        <f t="shared" si="1"/>
        <v>577</v>
      </c>
      <c r="I15" s="17"/>
      <c r="J15" s="20">
        <f>F15/G18</f>
        <v>577</v>
      </c>
      <c r="K15"/>
      <c r="L15"/>
      <c r="M15"/>
      <c r="N15"/>
      <c r="O15"/>
    </row>
    <row r="16" spans="1:15" ht="30.75" hidden="1" customHeight="1" x14ac:dyDescent="0.25">
      <c r="A16" s="6" t="s">
        <v>14</v>
      </c>
      <c r="B16" s="16"/>
      <c r="C16" s="16">
        <v>100</v>
      </c>
      <c r="D16" s="17"/>
      <c r="E16" s="17"/>
      <c r="F16" s="25"/>
      <c r="G16" s="16" t="s">
        <v>20</v>
      </c>
      <c r="H16" s="17"/>
      <c r="I16" s="17"/>
      <c r="J16" s="20">
        <f>F16/G18</f>
        <v>0</v>
      </c>
      <c r="K16"/>
      <c r="L16"/>
      <c r="M16"/>
      <c r="N16"/>
      <c r="O16"/>
    </row>
    <row r="17" spans="1:15" ht="26.25" hidden="1" x14ac:dyDescent="0.25">
      <c r="A17" s="6" t="s">
        <v>15</v>
      </c>
      <c r="B17" s="16"/>
      <c r="C17" s="16"/>
      <c r="D17" s="17"/>
      <c r="E17" s="17"/>
      <c r="F17" s="17">
        <f t="shared" ref="F17" si="3">D17+E17</f>
        <v>0</v>
      </c>
      <c r="G17" s="16" t="s">
        <v>20</v>
      </c>
      <c r="H17" s="17">
        <f>D17/G18</f>
        <v>0</v>
      </c>
      <c r="I17" s="17"/>
      <c r="J17" s="20">
        <f>F17/15</f>
        <v>0</v>
      </c>
    </row>
    <row r="18" spans="1:15" s="15" customFormat="1" x14ac:dyDescent="0.25">
      <c r="A18" s="13" t="s">
        <v>5</v>
      </c>
      <c r="B18" s="20">
        <f>D18/F18*100</f>
        <v>96.602072916261889</v>
      </c>
      <c r="C18" s="20">
        <f>E18/F18*100</f>
        <v>3.3979270837381179</v>
      </c>
      <c r="D18" s="19">
        <f>SUM(D8:D17)</f>
        <v>1068957</v>
      </c>
      <c r="E18" s="19">
        <f>SUM(E8:E17)</f>
        <v>37600</v>
      </c>
      <c r="F18" s="19">
        <f>SUM(F8:F16)</f>
        <v>1106557</v>
      </c>
      <c r="G18" s="18">
        <v>3</v>
      </c>
      <c r="H18" s="19">
        <f>SUM(H8:H17)</f>
        <v>356319</v>
      </c>
      <c r="I18" s="19">
        <f>SUM(I8:I17)</f>
        <v>12533.333333333334</v>
      </c>
      <c r="J18" s="19">
        <f>SUM(J8:J17)</f>
        <v>368852.33333333331</v>
      </c>
      <c r="K18" s="14"/>
      <c r="L18" s="14"/>
      <c r="M18" s="14"/>
      <c r="N18" s="14"/>
      <c r="O18" s="14"/>
    </row>
    <row r="19" spans="1:15" x14ac:dyDescent="0.25">
      <c r="A19" s="12"/>
      <c r="B19" s="2"/>
      <c r="C19" s="2"/>
      <c r="D19" s="2"/>
      <c r="E19" s="2"/>
      <c r="F19" s="2"/>
      <c r="G19" s="2"/>
      <c r="H19" s="3"/>
      <c r="I19" s="2"/>
      <c r="J19" s="2"/>
    </row>
    <row r="20" spans="1:15" x14ac:dyDescent="0.25">
      <c r="A20" s="12"/>
      <c r="B20" s="2"/>
      <c r="C20" s="2"/>
      <c r="D20" s="2"/>
      <c r="E20" s="2"/>
      <c r="F20" s="2"/>
      <c r="G20" s="2"/>
      <c r="H20" s="3"/>
      <c r="I20" s="2"/>
      <c r="J20" s="2"/>
    </row>
    <row r="21" spans="1:15" x14ac:dyDescent="0.25">
      <c r="A21" s="12"/>
      <c r="B21" s="2"/>
      <c r="C21" s="2"/>
      <c r="D21" s="2"/>
      <c r="E21" s="2"/>
      <c r="F21" s="2"/>
      <c r="G21" s="2"/>
      <c r="H21" s="3"/>
      <c r="I21" s="2"/>
      <c r="J21" s="2"/>
    </row>
    <row r="22" spans="1:15" x14ac:dyDescent="0.25">
      <c r="A22" s="12"/>
      <c r="B22" s="2"/>
      <c r="C22" s="2"/>
      <c r="D22" s="2"/>
      <c r="E22" s="2"/>
      <c r="F22" s="2"/>
      <c r="G22" s="2"/>
      <c r="H22" s="3"/>
      <c r="I22" s="2"/>
      <c r="J22" s="2"/>
    </row>
    <row r="23" spans="1:15" x14ac:dyDescent="0.25">
      <c r="A23" s="12"/>
      <c r="B23" s="2"/>
      <c r="C23" s="2"/>
      <c r="D23" s="2"/>
      <c r="E23" s="2"/>
      <c r="F23" s="2"/>
      <c r="G23" s="2"/>
      <c r="H23" s="3"/>
      <c r="I23" s="2"/>
      <c r="J23" s="2"/>
    </row>
    <row r="24" spans="1:15" x14ac:dyDescent="0.25">
      <c r="A24" s="31" t="s">
        <v>32</v>
      </c>
      <c r="B24" s="32"/>
      <c r="C24" s="32"/>
      <c r="D24" s="32"/>
      <c r="E24" s="32"/>
      <c r="F24" s="32"/>
      <c r="G24" s="32"/>
      <c r="H24" s="32"/>
      <c r="I24" s="32"/>
      <c r="J24" s="32"/>
    </row>
    <row r="25" spans="1:15" ht="25.5" customHeight="1" x14ac:dyDescent="0.25">
      <c r="A25" s="33" t="s">
        <v>7</v>
      </c>
      <c r="B25" s="34" t="s">
        <v>1</v>
      </c>
      <c r="C25" s="35"/>
      <c r="D25" s="34" t="s">
        <v>2</v>
      </c>
      <c r="E25" s="35"/>
      <c r="F25" s="36" t="s">
        <v>18</v>
      </c>
      <c r="G25" s="33" t="s">
        <v>3</v>
      </c>
      <c r="H25" s="39" t="s">
        <v>19</v>
      </c>
      <c r="I25" s="40"/>
      <c r="J25" s="41"/>
    </row>
    <row r="26" spans="1:15" ht="89.25" x14ac:dyDescent="0.25">
      <c r="A26" s="33"/>
      <c r="B26" s="22" t="s">
        <v>16</v>
      </c>
      <c r="C26" s="22" t="s">
        <v>23</v>
      </c>
      <c r="D26" s="22" t="s">
        <v>17</v>
      </c>
      <c r="E26" s="22" t="s">
        <v>24</v>
      </c>
      <c r="F26" s="37"/>
      <c r="G26" s="38"/>
      <c r="H26" s="9" t="s">
        <v>4</v>
      </c>
      <c r="I26" s="10" t="s">
        <v>6</v>
      </c>
      <c r="J26" s="11" t="s">
        <v>5</v>
      </c>
    </row>
    <row r="27" spans="1:15" ht="26.25" x14ac:dyDescent="0.25">
      <c r="A27" s="6" t="s">
        <v>21</v>
      </c>
      <c r="B27" s="23">
        <v>74</v>
      </c>
      <c r="C27" s="23">
        <v>26</v>
      </c>
      <c r="D27" s="17">
        <f>F27*B27/100</f>
        <v>622132.80000000005</v>
      </c>
      <c r="E27" s="17">
        <f>F27*C27/100</f>
        <v>218587.2</v>
      </c>
      <c r="F27" s="25">
        <v>840720</v>
      </c>
      <c r="G27" s="16" t="s">
        <v>20</v>
      </c>
      <c r="H27" s="17">
        <f>D27/$G$36</f>
        <v>88876.114285714299</v>
      </c>
      <c r="I27" s="17">
        <f>E27/$G$36</f>
        <v>31226.742857142857</v>
      </c>
      <c r="J27" s="20">
        <f>F27/G36</f>
        <v>120102.85714285714</v>
      </c>
    </row>
    <row r="28" spans="1:15" ht="26.25" x14ac:dyDescent="0.25">
      <c r="A28" s="6" t="s">
        <v>22</v>
      </c>
      <c r="B28" s="23">
        <v>74</v>
      </c>
      <c r="C28" s="23">
        <v>26</v>
      </c>
      <c r="D28" s="17">
        <f t="shared" ref="D28:D35" si="4">F28*B28/100</f>
        <v>187883.78</v>
      </c>
      <c r="E28" s="17">
        <f t="shared" ref="E28:E34" si="5">F28*C28/100</f>
        <v>66013.22</v>
      </c>
      <c r="F28" s="25">
        <v>253897</v>
      </c>
      <c r="G28" s="16" t="s">
        <v>20</v>
      </c>
      <c r="H28" s="17">
        <f t="shared" ref="H28:I35" si="6">D28/$G$36</f>
        <v>26840.54</v>
      </c>
      <c r="I28" s="17">
        <f t="shared" si="6"/>
        <v>9430.4600000000009</v>
      </c>
      <c r="J28" s="20">
        <f>F28/G36</f>
        <v>36271</v>
      </c>
    </row>
    <row r="29" spans="1:15" ht="26.25" x14ac:dyDescent="0.25">
      <c r="A29" s="6" t="s">
        <v>35</v>
      </c>
      <c r="B29" s="16">
        <v>100</v>
      </c>
      <c r="C29" s="16"/>
      <c r="D29" s="17">
        <f t="shared" si="4"/>
        <v>4800</v>
      </c>
      <c r="E29" s="17">
        <f t="shared" si="5"/>
        <v>0</v>
      </c>
      <c r="F29" s="25">
        <v>4800</v>
      </c>
      <c r="G29" s="16" t="s">
        <v>20</v>
      </c>
      <c r="H29" s="17">
        <f t="shared" si="6"/>
        <v>685.71428571428567</v>
      </c>
      <c r="I29" s="17"/>
      <c r="J29" s="20">
        <f>F29/G36</f>
        <v>685.71428571428567</v>
      </c>
    </row>
    <row r="30" spans="1:15" ht="29.25" customHeight="1" x14ac:dyDescent="0.25">
      <c r="A30" s="6" t="s">
        <v>9</v>
      </c>
      <c r="B30" s="16">
        <v>100</v>
      </c>
      <c r="C30" s="16"/>
      <c r="D30" s="17">
        <v>2800</v>
      </c>
      <c r="E30" s="17">
        <f t="shared" si="5"/>
        <v>0</v>
      </c>
      <c r="F30" s="25">
        <f>D30</f>
        <v>2800</v>
      </c>
      <c r="G30" s="16" t="s">
        <v>20</v>
      </c>
      <c r="H30" s="17">
        <f t="shared" si="6"/>
        <v>400</v>
      </c>
      <c r="I30" s="17"/>
      <c r="J30" s="20">
        <f>F30/G36</f>
        <v>400</v>
      </c>
    </row>
    <row r="31" spans="1:15" ht="39" hidden="1" x14ac:dyDescent="0.25">
      <c r="A31" s="6" t="s">
        <v>10</v>
      </c>
      <c r="B31" s="16"/>
      <c r="C31" s="16"/>
      <c r="D31" s="17">
        <f t="shared" si="4"/>
        <v>0</v>
      </c>
      <c r="E31" s="17">
        <f t="shared" si="5"/>
        <v>0</v>
      </c>
      <c r="F31" s="25"/>
      <c r="G31" s="16" t="s">
        <v>20</v>
      </c>
      <c r="H31" s="17"/>
      <c r="I31" s="17"/>
      <c r="J31" s="20">
        <f>F31/G36</f>
        <v>0</v>
      </c>
    </row>
    <row r="32" spans="1:15" ht="39" x14ac:dyDescent="0.25">
      <c r="A32" s="6" t="s">
        <v>11</v>
      </c>
      <c r="B32" s="16"/>
      <c r="C32" s="16">
        <v>100</v>
      </c>
      <c r="D32" s="17">
        <f t="shared" si="4"/>
        <v>0</v>
      </c>
      <c r="E32" s="17">
        <f t="shared" si="5"/>
        <v>74200</v>
      </c>
      <c r="F32" s="25">
        <v>74200</v>
      </c>
      <c r="G32" s="16" t="s">
        <v>20</v>
      </c>
      <c r="H32" s="17"/>
      <c r="I32" s="17">
        <f t="shared" si="6"/>
        <v>10600</v>
      </c>
      <c r="J32" s="20">
        <f>F32/G36</f>
        <v>10600</v>
      </c>
    </row>
    <row r="33" spans="1:10" ht="26.25" hidden="1" x14ac:dyDescent="0.25">
      <c r="A33" s="6" t="s">
        <v>12</v>
      </c>
      <c r="B33" s="16"/>
      <c r="C33" s="16"/>
      <c r="D33" s="17">
        <f t="shared" si="4"/>
        <v>0</v>
      </c>
      <c r="E33" s="17">
        <f t="shared" si="5"/>
        <v>0</v>
      </c>
      <c r="F33" s="25"/>
      <c r="G33" s="16" t="s">
        <v>20</v>
      </c>
      <c r="H33" s="17"/>
      <c r="I33" s="17"/>
      <c r="J33" s="20">
        <f>F33/G36</f>
        <v>0</v>
      </c>
    </row>
    <row r="34" spans="1:10" ht="28.5" customHeight="1" x14ac:dyDescent="0.25">
      <c r="A34" s="6" t="s">
        <v>13</v>
      </c>
      <c r="B34" s="16">
        <v>100</v>
      </c>
      <c r="C34" s="16"/>
      <c r="D34" s="17">
        <f t="shared" si="4"/>
        <v>66987</v>
      </c>
      <c r="E34" s="17">
        <f t="shared" si="5"/>
        <v>0</v>
      </c>
      <c r="F34" s="25">
        <v>66987</v>
      </c>
      <c r="G34" s="16" t="s">
        <v>20</v>
      </c>
      <c r="H34" s="17">
        <f t="shared" si="6"/>
        <v>9569.5714285714294</v>
      </c>
      <c r="I34" s="17"/>
      <c r="J34" s="20">
        <f>F34/G36</f>
        <v>9569.5714285714294</v>
      </c>
    </row>
    <row r="35" spans="1:10" ht="42.75" customHeight="1" x14ac:dyDescent="0.25">
      <c r="A35" s="8" t="s">
        <v>14</v>
      </c>
      <c r="B35" s="16"/>
      <c r="C35" s="16">
        <v>100</v>
      </c>
      <c r="D35" s="17">
        <f t="shared" si="4"/>
        <v>0</v>
      </c>
      <c r="E35" s="17">
        <v>13000</v>
      </c>
      <c r="F35" s="25">
        <f>E35</f>
        <v>13000</v>
      </c>
      <c r="G35" s="16" t="s">
        <v>20</v>
      </c>
      <c r="H35" s="17"/>
      <c r="I35" s="17">
        <f t="shared" si="6"/>
        <v>1857.1428571428571</v>
      </c>
      <c r="J35" s="20">
        <f>F35/G36</f>
        <v>1857.1428571428571</v>
      </c>
    </row>
    <row r="36" spans="1:10" x14ac:dyDescent="0.25">
      <c r="A36" s="13" t="s">
        <v>5</v>
      </c>
      <c r="B36" s="20">
        <f>D36/F36*100</f>
        <v>70.407574315268022</v>
      </c>
      <c r="C36" s="20">
        <f>E36/F36*100</f>
        <v>29.592425684731982</v>
      </c>
      <c r="D36" s="19">
        <f>SUM(D27:D35)</f>
        <v>884603.58000000007</v>
      </c>
      <c r="E36" s="19">
        <f>SUM(E27:E35)</f>
        <v>371800.42000000004</v>
      </c>
      <c r="F36" s="19">
        <f>SUM(F27:F35)</f>
        <v>1256404</v>
      </c>
      <c r="G36" s="18">
        <v>7</v>
      </c>
      <c r="H36" s="19">
        <f>SUM(H27:H35)</f>
        <v>126371.94000000002</v>
      </c>
      <c r="I36" s="19">
        <f>SUM(I27:I35)</f>
        <v>53114.345714285715</v>
      </c>
      <c r="J36" s="19">
        <f>SUM(J27:J35)</f>
        <v>179486.28571428574</v>
      </c>
    </row>
    <row r="47" spans="1:10" x14ac:dyDescent="0.25">
      <c r="F47" s="4">
        <f>F18+F36</f>
        <v>2362961</v>
      </c>
    </row>
  </sheetData>
  <mergeCells count="16">
    <mergeCell ref="A24:J24"/>
    <mergeCell ref="A25:A26"/>
    <mergeCell ref="B25:C25"/>
    <mergeCell ref="D25:E25"/>
    <mergeCell ref="F25:F26"/>
    <mergeCell ref="G25:G26"/>
    <mergeCell ref="H25:J25"/>
    <mergeCell ref="G1:J3"/>
    <mergeCell ref="C4:I4"/>
    <mergeCell ref="A5:J5"/>
    <mergeCell ref="A6:A7"/>
    <mergeCell ref="B6:C6"/>
    <mergeCell ref="D6:E6"/>
    <mergeCell ref="F6:F7"/>
    <mergeCell ref="G6:G7"/>
    <mergeCell ref="H6:J6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G1" sqref="G1:J3"/>
    </sheetView>
  </sheetViews>
  <sheetFormatPr defaultRowHeight="15.75" x14ac:dyDescent="0.25"/>
  <cols>
    <col min="1" max="1" width="18.140625" style="1" customWidth="1"/>
    <col min="2" max="2" width="13.5703125" style="1" customWidth="1"/>
    <col min="3" max="3" width="12.28515625" style="1" customWidth="1"/>
    <col min="4" max="4" width="13.5703125" style="1" customWidth="1"/>
    <col min="5" max="5" width="13.85546875" style="1" customWidth="1"/>
    <col min="6" max="6" width="14.7109375" style="1" customWidth="1"/>
    <col min="7" max="7" width="10.28515625" style="1" customWidth="1"/>
    <col min="8" max="8" width="12" style="4" customWidth="1"/>
    <col min="9" max="9" width="10.85546875" style="1" customWidth="1"/>
    <col min="10" max="10" width="10.5703125" style="1" customWidth="1"/>
    <col min="11" max="16" width="9.140625" style="1"/>
  </cols>
  <sheetData>
    <row r="1" spans="1:16" x14ac:dyDescent="0.25">
      <c r="G1" s="27" t="s">
        <v>58</v>
      </c>
      <c r="H1" s="28"/>
      <c r="I1" s="28"/>
      <c r="J1" s="28"/>
      <c r="K1"/>
      <c r="L1"/>
      <c r="M1"/>
      <c r="N1"/>
      <c r="O1"/>
      <c r="P1"/>
    </row>
    <row r="2" spans="1:16" x14ac:dyDescent="0.25">
      <c r="G2" s="28"/>
      <c r="H2" s="28"/>
      <c r="I2" s="28"/>
      <c r="J2" s="28"/>
      <c r="K2"/>
      <c r="L2"/>
      <c r="M2"/>
      <c r="N2"/>
      <c r="O2"/>
      <c r="P2"/>
    </row>
    <row r="3" spans="1:16" x14ac:dyDescent="0.25">
      <c r="G3" s="28"/>
      <c r="H3" s="28"/>
      <c r="I3" s="28"/>
      <c r="J3" s="28"/>
      <c r="K3"/>
      <c r="L3"/>
      <c r="M3"/>
      <c r="N3"/>
      <c r="O3"/>
      <c r="P3"/>
    </row>
    <row r="4" spans="1:16" ht="18.75" x14ac:dyDescent="0.3">
      <c r="C4" s="42" t="s">
        <v>25</v>
      </c>
      <c r="D4" s="43"/>
      <c r="E4" s="43"/>
      <c r="F4" s="43"/>
      <c r="G4" s="43"/>
      <c r="H4" s="43"/>
      <c r="I4" s="43"/>
      <c r="J4" s="5"/>
      <c r="K4"/>
      <c r="L4"/>
      <c r="M4"/>
      <c r="N4"/>
      <c r="O4"/>
      <c r="P4"/>
    </row>
    <row r="5" spans="1:16" ht="15.75" customHeight="1" x14ac:dyDescent="0.25">
      <c r="A5" s="29" t="s">
        <v>44</v>
      </c>
      <c r="B5" s="30"/>
      <c r="C5" s="30"/>
      <c r="D5" s="30"/>
      <c r="E5" s="30"/>
      <c r="F5" s="30"/>
      <c r="G5" s="30"/>
      <c r="H5" s="30"/>
      <c r="I5" s="30"/>
      <c r="J5" s="30"/>
      <c r="K5"/>
      <c r="L5"/>
      <c r="M5"/>
      <c r="N5"/>
      <c r="O5"/>
      <c r="P5"/>
    </row>
    <row r="6" spans="1:16" ht="26.25" customHeight="1" x14ac:dyDescent="0.25">
      <c r="A6" s="33" t="s">
        <v>7</v>
      </c>
      <c r="B6" s="34" t="s">
        <v>1</v>
      </c>
      <c r="C6" s="35"/>
      <c r="D6" s="34" t="s">
        <v>2</v>
      </c>
      <c r="E6" s="35"/>
      <c r="F6" s="36" t="s">
        <v>18</v>
      </c>
      <c r="G6" s="33" t="s">
        <v>3</v>
      </c>
      <c r="H6" s="39" t="s">
        <v>19</v>
      </c>
      <c r="I6" s="40"/>
      <c r="J6" s="41"/>
      <c r="K6"/>
      <c r="L6"/>
      <c r="M6"/>
      <c r="N6"/>
      <c r="O6"/>
      <c r="P6"/>
    </row>
    <row r="7" spans="1:16" ht="75" customHeight="1" x14ac:dyDescent="0.25">
      <c r="A7" s="33"/>
      <c r="B7" s="7" t="s">
        <v>16</v>
      </c>
      <c r="C7" s="7" t="s">
        <v>23</v>
      </c>
      <c r="D7" s="7" t="s">
        <v>17</v>
      </c>
      <c r="E7" s="7" t="s">
        <v>24</v>
      </c>
      <c r="F7" s="37"/>
      <c r="G7" s="38"/>
      <c r="H7" s="9" t="s">
        <v>4</v>
      </c>
      <c r="I7" s="10" t="s">
        <v>6</v>
      </c>
      <c r="J7" s="11" t="s">
        <v>5</v>
      </c>
      <c r="K7"/>
      <c r="L7"/>
      <c r="M7"/>
      <c r="N7"/>
      <c r="O7"/>
      <c r="P7"/>
    </row>
    <row r="8" spans="1:16" ht="27.75" customHeight="1" x14ac:dyDescent="0.25">
      <c r="A8" s="6" t="s">
        <v>21</v>
      </c>
      <c r="B8" s="16">
        <v>79</v>
      </c>
      <c r="C8" s="16">
        <v>21</v>
      </c>
      <c r="D8" s="17">
        <f>F8*B8/100</f>
        <v>3869315.72</v>
      </c>
      <c r="E8" s="17">
        <f>F8*C8/100</f>
        <v>1028552.28</v>
      </c>
      <c r="F8" s="25">
        <v>4897868</v>
      </c>
      <c r="G8" s="16" t="s">
        <v>20</v>
      </c>
      <c r="H8" s="17">
        <f>D8/$G$18</f>
        <v>50912.048947368421</v>
      </c>
      <c r="I8" s="17">
        <f>E8/$G$18</f>
        <v>13533.582631578947</v>
      </c>
      <c r="J8" s="20">
        <f>F8/G18</f>
        <v>64445.631578947367</v>
      </c>
      <c r="K8"/>
      <c r="L8"/>
      <c r="M8"/>
      <c r="N8"/>
      <c r="O8"/>
      <c r="P8"/>
    </row>
    <row r="9" spans="1:16" ht="26.25" x14ac:dyDescent="0.25">
      <c r="A9" s="6" t="s">
        <v>22</v>
      </c>
      <c r="B9" s="16">
        <v>79</v>
      </c>
      <c r="C9" s="16">
        <v>21</v>
      </c>
      <c r="D9" s="17">
        <f t="shared" ref="D9:D15" si="0">F9*B9/100</f>
        <v>1168533.24</v>
      </c>
      <c r="E9" s="17">
        <f t="shared" ref="E9:E13" si="1">F9*C9/100</f>
        <v>310622.76</v>
      </c>
      <c r="F9" s="25">
        <v>1479156</v>
      </c>
      <c r="G9" s="16" t="s">
        <v>20</v>
      </c>
      <c r="H9" s="17">
        <f t="shared" ref="H9:H15" si="2">D9/$G$18</f>
        <v>15375.437368421053</v>
      </c>
      <c r="I9" s="17">
        <f t="shared" ref="I9:I16" si="3">E9/$G$18</f>
        <v>4087.1415789473685</v>
      </c>
      <c r="J9" s="20">
        <f>F9/G18</f>
        <v>19462.57894736842</v>
      </c>
      <c r="K9"/>
      <c r="L9"/>
      <c r="M9"/>
      <c r="N9"/>
      <c r="O9"/>
      <c r="P9"/>
    </row>
    <row r="10" spans="1:16" ht="26.25" x14ac:dyDescent="0.25">
      <c r="A10" s="6" t="s">
        <v>35</v>
      </c>
      <c r="B10" s="16">
        <v>100</v>
      </c>
      <c r="C10" s="16"/>
      <c r="D10" s="17">
        <f t="shared" si="0"/>
        <v>14400</v>
      </c>
      <c r="E10" s="17"/>
      <c r="F10" s="25">
        <v>14400</v>
      </c>
      <c r="G10" s="16" t="s">
        <v>20</v>
      </c>
      <c r="H10" s="17">
        <f t="shared" si="2"/>
        <v>189.47368421052633</v>
      </c>
      <c r="I10" s="17"/>
      <c r="J10" s="20">
        <f>F10/G18</f>
        <v>189.47368421052633</v>
      </c>
      <c r="K10"/>
      <c r="L10"/>
      <c r="M10"/>
      <c r="N10"/>
      <c r="O10"/>
      <c r="P10"/>
    </row>
    <row r="11" spans="1:16" ht="29.25" customHeight="1" x14ac:dyDescent="0.25">
      <c r="A11" s="6" t="s">
        <v>9</v>
      </c>
      <c r="B11" s="16">
        <v>100</v>
      </c>
      <c r="C11" s="16"/>
      <c r="D11" s="17">
        <v>11800</v>
      </c>
      <c r="E11" s="17"/>
      <c r="F11" s="25">
        <f>D11</f>
        <v>11800</v>
      </c>
      <c r="G11" s="16" t="s">
        <v>20</v>
      </c>
      <c r="H11" s="17">
        <f t="shared" si="2"/>
        <v>155.26315789473685</v>
      </c>
      <c r="I11" s="17"/>
      <c r="J11" s="20">
        <f>F11/G18</f>
        <v>155.26315789473685</v>
      </c>
      <c r="K11"/>
      <c r="L11"/>
      <c r="M11"/>
      <c r="N11"/>
      <c r="O11"/>
      <c r="P11"/>
    </row>
    <row r="12" spans="1:16" ht="39" x14ac:dyDescent="0.25">
      <c r="A12" s="6" t="s">
        <v>10</v>
      </c>
      <c r="B12" s="16">
        <v>100</v>
      </c>
      <c r="C12" s="16"/>
      <c r="D12" s="17">
        <f t="shared" si="0"/>
        <v>1003000</v>
      </c>
      <c r="E12" s="17"/>
      <c r="F12" s="25">
        <v>1003000</v>
      </c>
      <c r="G12" s="16" t="s">
        <v>20</v>
      </c>
      <c r="H12" s="17">
        <f t="shared" si="2"/>
        <v>13197.368421052632</v>
      </c>
      <c r="I12" s="17"/>
      <c r="J12" s="20">
        <f>F12/G18</f>
        <v>13197.368421052632</v>
      </c>
      <c r="K12"/>
      <c r="L12"/>
      <c r="M12"/>
      <c r="N12"/>
      <c r="O12"/>
      <c r="P12"/>
    </row>
    <row r="13" spans="1:16" ht="39" x14ac:dyDescent="0.25">
      <c r="A13" s="6" t="s">
        <v>11</v>
      </c>
      <c r="B13" s="16"/>
      <c r="C13" s="16">
        <v>100</v>
      </c>
      <c r="D13" s="17"/>
      <c r="E13" s="17">
        <f t="shared" si="1"/>
        <v>326152</v>
      </c>
      <c r="F13" s="25">
        <v>326152</v>
      </c>
      <c r="G13" s="16" t="s">
        <v>20</v>
      </c>
      <c r="H13" s="17"/>
      <c r="I13" s="17">
        <f t="shared" si="3"/>
        <v>4291.4736842105267</v>
      </c>
      <c r="J13" s="20">
        <f>F13/G18</f>
        <v>4291.4736842105267</v>
      </c>
      <c r="K13"/>
      <c r="L13"/>
      <c r="M13"/>
      <c r="N13"/>
      <c r="O13"/>
      <c r="P13"/>
    </row>
    <row r="14" spans="1:16" ht="26.25" x14ac:dyDescent="0.25">
      <c r="A14" s="6" t="s">
        <v>12</v>
      </c>
      <c r="B14" s="16"/>
      <c r="C14" s="16">
        <v>100</v>
      </c>
      <c r="D14" s="17"/>
      <c r="E14" s="17">
        <v>220000</v>
      </c>
      <c r="F14" s="25">
        <f>E14</f>
        <v>220000</v>
      </c>
      <c r="G14" s="16" t="s">
        <v>20</v>
      </c>
      <c r="H14" s="17"/>
      <c r="I14" s="17">
        <f t="shared" si="3"/>
        <v>2894.7368421052633</v>
      </c>
      <c r="J14" s="20">
        <f>F14/G18</f>
        <v>2894.7368421052633</v>
      </c>
      <c r="K14"/>
      <c r="L14"/>
      <c r="M14"/>
      <c r="N14"/>
      <c r="O14"/>
      <c r="P14"/>
    </row>
    <row r="15" spans="1:16" ht="28.5" customHeight="1" x14ac:dyDescent="0.25">
      <c r="A15" s="6" t="s">
        <v>13</v>
      </c>
      <c r="B15" s="16">
        <v>100</v>
      </c>
      <c r="C15" s="16"/>
      <c r="D15" s="17">
        <f t="shared" si="0"/>
        <v>383748</v>
      </c>
      <c r="E15" s="17"/>
      <c r="F15" s="25">
        <v>383748</v>
      </c>
      <c r="G15" s="16" t="s">
        <v>20</v>
      </c>
      <c r="H15" s="17">
        <f t="shared" si="2"/>
        <v>5049.3157894736842</v>
      </c>
      <c r="I15" s="17"/>
      <c r="J15" s="20">
        <f>F15/G18</f>
        <v>5049.3157894736842</v>
      </c>
      <c r="K15"/>
      <c r="L15"/>
      <c r="M15"/>
      <c r="N15"/>
      <c r="O15"/>
      <c r="P15"/>
    </row>
    <row r="16" spans="1:16" ht="38.25" customHeight="1" x14ac:dyDescent="0.25">
      <c r="A16" s="6" t="s">
        <v>14</v>
      </c>
      <c r="B16" s="16"/>
      <c r="C16" s="16">
        <v>100</v>
      </c>
      <c r="D16" s="17"/>
      <c r="E16" s="17">
        <v>174300</v>
      </c>
      <c r="F16" s="25">
        <f>E16</f>
        <v>174300</v>
      </c>
      <c r="G16" s="16" t="s">
        <v>20</v>
      </c>
      <c r="H16" s="17"/>
      <c r="I16" s="17">
        <f t="shared" si="3"/>
        <v>2293.4210526315787</v>
      </c>
      <c r="J16" s="20">
        <f>F16/G18</f>
        <v>2293.4210526315787</v>
      </c>
      <c r="K16"/>
      <c r="L16"/>
      <c r="M16"/>
      <c r="N16"/>
      <c r="O16"/>
      <c r="P16"/>
    </row>
    <row r="17" spans="1:16" ht="26.25" hidden="1" x14ac:dyDescent="0.25">
      <c r="A17" s="6" t="s">
        <v>15</v>
      </c>
      <c r="B17" s="16"/>
      <c r="C17" s="16"/>
      <c r="D17" s="17"/>
      <c r="E17" s="17"/>
      <c r="F17" s="17">
        <f t="shared" ref="F17" si="4">D17+E17</f>
        <v>0</v>
      </c>
      <c r="G17" s="16" t="s">
        <v>20</v>
      </c>
      <c r="H17" s="17">
        <f>D17/G18</f>
        <v>0</v>
      </c>
      <c r="I17" s="16"/>
      <c r="J17" s="20">
        <f>F17/15</f>
        <v>0</v>
      </c>
    </row>
    <row r="18" spans="1:16" s="15" customFormat="1" x14ac:dyDescent="0.25">
      <c r="A18" s="13" t="s">
        <v>5</v>
      </c>
      <c r="B18" s="18">
        <v>78</v>
      </c>
      <c r="C18" s="18">
        <v>22</v>
      </c>
      <c r="D18" s="19">
        <f>SUM(D8:D16)</f>
        <v>6450796.96</v>
      </c>
      <c r="E18" s="19">
        <f>SUM(E8:E16)</f>
        <v>2059627.04</v>
      </c>
      <c r="F18" s="19">
        <f>SUM(F8:F17)</f>
        <v>8510424</v>
      </c>
      <c r="G18" s="18">
        <v>76</v>
      </c>
      <c r="H18" s="19">
        <f>SUM(H8:H17)</f>
        <v>84878.907368421031</v>
      </c>
      <c r="I18" s="19">
        <f>SUM(I8:I17)</f>
        <v>27100.355789473684</v>
      </c>
      <c r="J18" s="19">
        <f>SUM(J8:J17)</f>
        <v>111979.2631578947</v>
      </c>
      <c r="K18" s="14"/>
      <c r="L18" s="14"/>
      <c r="M18" s="14"/>
      <c r="N18" s="14"/>
      <c r="O18" s="14"/>
      <c r="P18" s="14"/>
    </row>
  </sheetData>
  <mergeCells count="9">
    <mergeCell ref="G1:J3"/>
    <mergeCell ref="C4:I4"/>
    <mergeCell ref="A5:J5"/>
    <mergeCell ref="A6:A7"/>
    <mergeCell ref="B6:C6"/>
    <mergeCell ref="D6:E6"/>
    <mergeCell ref="F6:F7"/>
    <mergeCell ref="G6:G7"/>
    <mergeCell ref="H6:J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22" workbookViewId="0">
      <selection activeCell="F32" sqref="F32"/>
    </sheetView>
  </sheetViews>
  <sheetFormatPr defaultRowHeight="15.75" x14ac:dyDescent="0.25"/>
  <cols>
    <col min="1" max="1" width="18.140625" style="1" customWidth="1"/>
    <col min="2" max="2" width="13.5703125" style="1" customWidth="1"/>
    <col min="3" max="3" width="12.28515625" style="1" customWidth="1"/>
    <col min="4" max="4" width="13.5703125" style="1" customWidth="1"/>
    <col min="5" max="5" width="13.85546875" style="1" customWidth="1"/>
    <col min="6" max="6" width="14.7109375" style="1" customWidth="1"/>
    <col min="7" max="7" width="10.28515625" style="1" customWidth="1"/>
    <col min="8" max="8" width="12" style="4" customWidth="1"/>
    <col min="9" max="9" width="10.85546875" style="1" customWidth="1"/>
    <col min="10" max="10" width="10.5703125" style="1" customWidth="1"/>
    <col min="11" max="16" width="9.140625" style="1"/>
  </cols>
  <sheetData>
    <row r="1" spans="1:16" x14ac:dyDescent="0.25">
      <c r="G1" s="27" t="s">
        <v>50</v>
      </c>
      <c r="H1" s="28"/>
      <c r="I1" s="28"/>
      <c r="J1" s="28"/>
      <c r="K1"/>
      <c r="L1"/>
      <c r="M1"/>
      <c r="N1"/>
      <c r="O1"/>
      <c r="P1"/>
    </row>
    <row r="2" spans="1:16" x14ac:dyDescent="0.25">
      <c r="G2" s="28"/>
      <c r="H2" s="28"/>
      <c r="I2" s="28"/>
      <c r="J2" s="28"/>
      <c r="K2"/>
      <c r="L2"/>
      <c r="M2"/>
      <c r="N2"/>
      <c r="O2"/>
      <c r="P2"/>
    </row>
    <row r="3" spans="1:16" x14ac:dyDescent="0.25">
      <c r="G3" s="28"/>
      <c r="H3" s="28"/>
      <c r="I3" s="28"/>
      <c r="J3" s="28"/>
      <c r="K3"/>
      <c r="L3"/>
      <c r="M3"/>
      <c r="N3"/>
      <c r="O3"/>
      <c r="P3"/>
    </row>
    <row r="4" spans="1:16" ht="18.75" x14ac:dyDescent="0.3">
      <c r="A4" s="24">
        <v>41272</v>
      </c>
      <c r="C4" s="42" t="s">
        <v>26</v>
      </c>
      <c r="D4" s="43"/>
      <c r="E4" s="43"/>
      <c r="F4" s="43"/>
      <c r="G4" s="43"/>
      <c r="H4" s="43"/>
      <c r="I4" s="43"/>
      <c r="J4" s="5"/>
      <c r="K4"/>
      <c r="L4"/>
      <c r="M4"/>
      <c r="N4"/>
      <c r="O4"/>
      <c r="P4"/>
    </row>
    <row r="5" spans="1:16" ht="30" customHeight="1" x14ac:dyDescent="0.25">
      <c r="A5" s="29" t="s">
        <v>46</v>
      </c>
      <c r="B5" s="30"/>
      <c r="C5" s="30"/>
      <c r="D5" s="30"/>
      <c r="E5" s="30"/>
      <c r="F5" s="30"/>
      <c r="G5" s="30"/>
      <c r="H5" s="30"/>
      <c r="I5" s="30"/>
      <c r="J5" s="30"/>
      <c r="K5"/>
      <c r="L5"/>
      <c r="M5"/>
      <c r="N5"/>
      <c r="O5"/>
      <c r="P5"/>
    </row>
    <row r="6" spans="1:16" ht="26.25" customHeight="1" x14ac:dyDescent="0.25">
      <c r="A6" s="33" t="s">
        <v>7</v>
      </c>
      <c r="B6" s="34" t="s">
        <v>1</v>
      </c>
      <c r="C6" s="35"/>
      <c r="D6" s="34" t="s">
        <v>2</v>
      </c>
      <c r="E6" s="35"/>
      <c r="F6" s="36" t="s">
        <v>18</v>
      </c>
      <c r="G6" s="33" t="s">
        <v>3</v>
      </c>
      <c r="H6" s="39" t="s">
        <v>19</v>
      </c>
      <c r="I6" s="40"/>
      <c r="J6" s="41"/>
      <c r="K6"/>
      <c r="L6"/>
      <c r="M6"/>
      <c r="N6"/>
      <c r="O6"/>
      <c r="P6"/>
    </row>
    <row r="7" spans="1:16" ht="75" customHeight="1" x14ac:dyDescent="0.25">
      <c r="A7" s="33"/>
      <c r="B7" s="7" t="s">
        <v>16</v>
      </c>
      <c r="C7" s="7" t="s">
        <v>23</v>
      </c>
      <c r="D7" s="7" t="s">
        <v>17</v>
      </c>
      <c r="E7" s="7" t="s">
        <v>24</v>
      </c>
      <c r="F7" s="37"/>
      <c r="G7" s="38"/>
      <c r="H7" s="9" t="s">
        <v>4</v>
      </c>
      <c r="I7" s="10" t="s">
        <v>6</v>
      </c>
      <c r="J7" s="11" t="s">
        <v>5</v>
      </c>
      <c r="K7"/>
      <c r="L7"/>
      <c r="M7"/>
      <c r="N7"/>
      <c r="O7"/>
      <c r="P7"/>
    </row>
    <row r="8" spans="1:16" ht="27.75" customHeight="1" x14ac:dyDescent="0.25">
      <c r="A8" s="6" t="s">
        <v>21</v>
      </c>
      <c r="B8" s="16">
        <v>71</v>
      </c>
      <c r="C8" s="16">
        <v>29</v>
      </c>
      <c r="D8" s="17">
        <f>F8*B8/100</f>
        <v>1962635.96</v>
      </c>
      <c r="E8" s="17">
        <f>F8*C8/100</f>
        <v>801640.04</v>
      </c>
      <c r="F8" s="17">
        <v>2764276</v>
      </c>
      <c r="G8" s="16" t="s">
        <v>20</v>
      </c>
      <c r="H8" s="17">
        <f>D8/$G$18</f>
        <v>54517.665555555555</v>
      </c>
      <c r="I8" s="17">
        <f>E8/$G$18</f>
        <v>22267.77888888889</v>
      </c>
      <c r="J8" s="20">
        <f>F8/G18</f>
        <v>76785.444444444438</v>
      </c>
      <c r="K8"/>
      <c r="L8"/>
      <c r="M8"/>
      <c r="N8"/>
      <c r="O8"/>
      <c r="P8"/>
    </row>
    <row r="9" spans="1:16" ht="26.25" x14ac:dyDescent="0.25">
      <c r="A9" s="6" t="s">
        <v>22</v>
      </c>
      <c r="B9" s="16">
        <v>71</v>
      </c>
      <c r="C9" s="16">
        <v>29</v>
      </c>
      <c r="D9" s="17">
        <f t="shared" ref="D9:D15" si="0">F9*B9/100</f>
        <v>592715.1</v>
      </c>
      <c r="E9" s="17">
        <f t="shared" ref="E9:E13" si="1">F9*C9/100</f>
        <v>242094.9</v>
      </c>
      <c r="F9" s="17">
        <v>834810</v>
      </c>
      <c r="G9" s="16" t="s">
        <v>20</v>
      </c>
      <c r="H9" s="17">
        <f t="shared" ref="H9:H15" si="2">D9/$G$18</f>
        <v>16464.308333333334</v>
      </c>
      <c r="I9" s="17">
        <f t="shared" ref="I9:I16" si="3">E9/$G$18</f>
        <v>6724.8583333333336</v>
      </c>
      <c r="J9" s="20">
        <f>F9/G18</f>
        <v>23189.166666666668</v>
      </c>
      <c r="K9"/>
      <c r="L9"/>
      <c r="M9"/>
      <c r="N9"/>
      <c r="O9"/>
      <c r="P9"/>
    </row>
    <row r="10" spans="1:16" ht="26.25" x14ac:dyDescent="0.25">
      <c r="A10" s="6" t="s">
        <v>35</v>
      </c>
      <c r="B10" s="16">
        <v>100</v>
      </c>
      <c r="C10" s="16"/>
      <c r="D10" s="17">
        <f t="shared" si="0"/>
        <v>7200</v>
      </c>
      <c r="E10" s="17"/>
      <c r="F10" s="17">
        <v>7200</v>
      </c>
      <c r="G10" s="16" t="s">
        <v>20</v>
      </c>
      <c r="H10" s="17">
        <f t="shared" si="2"/>
        <v>200</v>
      </c>
      <c r="I10" s="17"/>
      <c r="J10" s="20">
        <f>F10/G18</f>
        <v>200</v>
      </c>
      <c r="K10"/>
      <c r="L10"/>
      <c r="M10"/>
      <c r="N10"/>
      <c r="O10"/>
      <c r="P10"/>
    </row>
    <row r="11" spans="1:16" ht="29.25" customHeight="1" x14ac:dyDescent="0.25">
      <c r="A11" s="6" t="s">
        <v>9</v>
      </c>
      <c r="B11" s="16"/>
      <c r="C11" s="16"/>
      <c r="D11" s="17"/>
      <c r="E11" s="17"/>
      <c r="F11" s="17"/>
      <c r="G11" s="16" t="s">
        <v>20</v>
      </c>
      <c r="H11" s="17"/>
      <c r="I11" s="17"/>
      <c r="J11" s="20"/>
      <c r="K11"/>
      <c r="L11"/>
      <c r="M11"/>
      <c r="N11"/>
      <c r="O11"/>
      <c r="P11"/>
    </row>
    <row r="12" spans="1:16" ht="39" x14ac:dyDescent="0.25">
      <c r="A12" s="6" t="s">
        <v>10</v>
      </c>
      <c r="B12" s="16">
        <v>100</v>
      </c>
      <c r="C12" s="16"/>
      <c r="D12" s="17">
        <f t="shared" si="0"/>
        <v>3045580</v>
      </c>
      <c r="E12" s="17"/>
      <c r="F12" s="17">
        <v>3045580</v>
      </c>
      <c r="G12" s="16" t="s">
        <v>20</v>
      </c>
      <c r="H12" s="17">
        <f t="shared" si="2"/>
        <v>84599.444444444438</v>
      </c>
      <c r="I12" s="17"/>
      <c r="J12" s="20">
        <f>F12/G18</f>
        <v>84599.444444444438</v>
      </c>
      <c r="K12"/>
      <c r="L12"/>
      <c r="M12"/>
      <c r="N12"/>
      <c r="O12"/>
      <c r="P12"/>
    </row>
    <row r="13" spans="1:16" ht="39" x14ac:dyDescent="0.25">
      <c r="A13" s="6" t="s">
        <v>11</v>
      </c>
      <c r="B13" s="16"/>
      <c r="C13" s="16">
        <v>100</v>
      </c>
      <c r="D13" s="17"/>
      <c r="E13" s="17">
        <f t="shared" si="1"/>
        <v>225805</v>
      </c>
      <c r="F13" s="17">
        <v>225805</v>
      </c>
      <c r="G13" s="16" t="s">
        <v>20</v>
      </c>
      <c r="H13" s="17"/>
      <c r="I13" s="17">
        <f t="shared" si="3"/>
        <v>6272.3611111111113</v>
      </c>
      <c r="J13" s="20">
        <f>F13/G18</f>
        <v>6272.3611111111113</v>
      </c>
      <c r="K13"/>
      <c r="L13"/>
      <c r="M13"/>
      <c r="N13"/>
      <c r="O13"/>
      <c r="P13"/>
    </row>
    <row r="14" spans="1:16" ht="26.25" x14ac:dyDescent="0.25">
      <c r="A14" s="6" t="s">
        <v>12</v>
      </c>
      <c r="B14" s="16"/>
      <c r="C14" s="16">
        <v>100</v>
      </c>
      <c r="D14" s="17"/>
      <c r="E14" s="17">
        <v>235000</v>
      </c>
      <c r="F14" s="17">
        <f>D14+E14</f>
        <v>235000</v>
      </c>
      <c r="G14" s="16" t="s">
        <v>20</v>
      </c>
      <c r="H14" s="17"/>
      <c r="I14" s="17">
        <f t="shared" si="3"/>
        <v>6527.7777777777774</v>
      </c>
      <c r="J14" s="20">
        <f>F14/G18</f>
        <v>6527.7777777777774</v>
      </c>
      <c r="K14"/>
      <c r="L14"/>
      <c r="M14"/>
      <c r="N14"/>
      <c r="O14"/>
      <c r="P14"/>
    </row>
    <row r="15" spans="1:16" ht="28.5" customHeight="1" x14ac:dyDescent="0.25">
      <c r="A15" s="6" t="s">
        <v>13</v>
      </c>
      <c r="B15" s="16">
        <v>100</v>
      </c>
      <c r="C15" s="16"/>
      <c r="D15" s="17">
        <f t="shared" si="0"/>
        <v>349660</v>
      </c>
      <c r="E15" s="17"/>
      <c r="F15" s="17">
        <v>349660</v>
      </c>
      <c r="G15" s="16" t="s">
        <v>20</v>
      </c>
      <c r="H15" s="17">
        <f t="shared" si="2"/>
        <v>9712.7777777777774</v>
      </c>
      <c r="I15" s="17"/>
      <c r="J15" s="20">
        <f>F15/G18</f>
        <v>9712.7777777777774</v>
      </c>
      <c r="K15"/>
      <c r="L15"/>
      <c r="M15"/>
      <c r="N15"/>
      <c r="O15"/>
      <c r="P15"/>
    </row>
    <row r="16" spans="1:16" ht="29.25" customHeight="1" x14ac:dyDescent="0.25">
      <c r="A16" s="6" t="s">
        <v>14</v>
      </c>
      <c r="B16" s="16"/>
      <c r="C16" s="16">
        <v>100</v>
      </c>
      <c r="D16" s="17"/>
      <c r="E16" s="17">
        <v>79400</v>
      </c>
      <c r="F16" s="17">
        <f>D16+E16</f>
        <v>79400</v>
      </c>
      <c r="G16" s="16" t="s">
        <v>20</v>
      </c>
      <c r="H16" s="17"/>
      <c r="I16" s="17">
        <f t="shared" si="3"/>
        <v>2205.5555555555557</v>
      </c>
      <c r="J16" s="20">
        <f>F16/G18</f>
        <v>2205.5555555555557</v>
      </c>
      <c r="K16"/>
      <c r="L16"/>
      <c r="M16"/>
      <c r="N16"/>
      <c r="O16"/>
      <c r="P16"/>
    </row>
    <row r="17" spans="1:16" ht="26.25" hidden="1" x14ac:dyDescent="0.25">
      <c r="A17" s="6" t="s">
        <v>15</v>
      </c>
      <c r="B17" s="16"/>
      <c r="C17" s="16"/>
      <c r="D17" s="17"/>
      <c r="E17" s="17"/>
      <c r="F17" s="17">
        <f t="shared" ref="F17" si="4">D17+E17</f>
        <v>0</v>
      </c>
      <c r="G17" s="16" t="s">
        <v>20</v>
      </c>
      <c r="H17" s="17">
        <f>D17/G18</f>
        <v>0</v>
      </c>
      <c r="I17" s="17"/>
      <c r="J17" s="20">
        <f>F17/15</f>
        <v>0</v>
      </c>
    </row>
    <row r="18" spans="1:16" s="15" customFormat="1" x14ac:dyDescent="0.25">
      <c r="A18" s="13" t="s">
        <v>5</v>
      </c>
      <c r="B18" s="20">
        <f>D18/F18*100</f>
        <v>78.997660616640928</v>
      </c>
      <c r="C18" s="20">
        <f>E18/F18*100</f>
        <v>21.002339383359072</v>
      </c>
      <c r="D18" s="19">
        <f>SUM(D8:D16)</f>
        <v>5957791.0600000005</v>
      </c>
      <c r="E18" s="19">
        <f>SUM(E8:E16)</f>
        <v>1583939.94</v>
      </c>
      <c r="F18" s="19">
        <f>SUM(F8:F17)</f>
        <v>7541731</v>
      </c>
      <c r="G18" s="18">
        <v>36</v>
      </c>
      <c r="H18" s="19">
        <f>SUM(H8:H17)</f>
        <v>165494.19611111112</v>
      </c>
      <c r="I18" s="19">
        <f>SUM(I8:I17)</f>
        <v>43998.331666666672</v>
      </c>
      <c r="J18" s="19">
        <f>SUM(J8:J17)</f>
        <v>209492.52777777781</v>
      </c>
      <c r="K18" s="14"/>
      <c r="L18" s="14"/>
      <c r="M18" s="14"/>
      <c r="N18" s="14"/>
      <c r="O18" s="14"/>
      <c r="P18" s="14"/>
    </row>
    <row r="19" spans="1:16" x14ac:dyDescent="0.25">
      <c r="A19" s="12"/>
      <c r="B19" s="2"/>
      <c r="C19" s="2"/>
      <c r="D19" s="3"/>
      <c r="E19" s="3"/>
      <c r="F19" s="2"/>
      <c r="G19" s="2"/>
      <c r="H19" s="3"/>
      <c r="I19" s="2"/>
      <c r="J19" s="2"/>
    </row>
    <row r="20" spans="1:16" ht="15.75" customHeight="1" x14ac:dyDescent="0.25">
      <c r="A20" s="31" t="s">
        <v>32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6" ht="25.5" customHeight="1" x14ac:dyDescent="0.25">
      <c r="A21" s="33" t="s">
        <v>7</v>
      </c>
      <c r="B21" s="34" t="s">
        <v>1</v>
      </c>
      <c r="C21" s="35"/>
      <c r="D21" s="34" t="s">
        <v>2</v>
      </c>
      <c r="E21" s="35"/>
      <c r="F21" s="36" t="s">
        <v>18</v>
      </c>
      <c r="G21" s="33" t="s">
        <v>3</v>
      </c>
      <c r="H21" s="39" t="s">
        <v>19</v>
      </c>
      <c r="I21" s="40"/>
      <c r="J21" s="41"/>
    </row>
    <row r="22" spans="1:16" ht="89.25" x14ac:dyDescent="0.25">
      <c r="A22" s="33"/>
      <c r="B22" s="7" t="s">
        <v>16</v>
      </c>
      <c r="C22" s="7" t="s">
        <v>23</v>
      </c>
      <c r="D22" s="7" t="s">
        <v>17</v>
      </c>
      <c r="E22" s="7" t="s">
        <v>24</v>
      </c>
      <c r="F22" s="37"/>
      <c r="G22" s="38"/>
      <c r="H22" s="9" t="s">
        <v>4</v>
      </c>
      <c r="I22" s="10" t="s">
        <v>6</v>
      </c>
      <c r="J22" s="11" t="s">
        <v>5</v>
      </c>
    </row>
    <row r="23" spans="1:16" ht="26.25" x14ac:dyDescent="0.25">
      <c r="A23" s="6" t="s">
        <v>21</v>
      </c>
      <c r="B23" s="16">
        <v>82</v>
      </c>
      <c r="C23" s="16">
        <v>18</v>
      </c>
      <c r="D23" s="17">
        <f>F23*B23/100</f>
        <v>1006710.72</v>
      </c>
      <c r="E23" s="17">
        <f>F23*C23/100</f>
        <v>220985.28</v>
      </c>
      <c r="F23" s="17">
        <v>1227696</v>
      </c>
      <c r="G23" s="16" t="s">
        <v>20</v>
      </c>
      <c r="H23" s="17">
        <f>D23/$G$32</f>
        <v>77439.286153846158</v>
      </c>
      <c r="I23" s="17">
        <f>E23/$G$32</f>
        <v>16998.867692307693</v>
      </c>
      <c r="J23" s="20">
        <f>F23/G32</f>
        <v>94438.153846153844</v>
      </c>
    </row>
    <row r="24" spans="1:16" ht="26.25" x14ac:dyDescent="0.25">
      <c r="A24" s="6" t="s">
        <v>22</v>
      </c>
      <c r="B24" s="16">
        <v>41</v>
      </c>
      <c r="C24" s="16">
        <v>59</v>
      </c>
      <c r="D24" s="17">
        <f t="shared" ref="D24:D31" si="5">F24*B24/100</f>
        <v>152013.24</v>
      </c>
      <c r="E24" s="17">
        <f t="shared" ref="E24:E28" si="6">F24*C24/100</f>
        <v>218750.76</v>
      </c>
      <c r="F24" s="17">
        <v>370764</v>
      </c>
      <c r="G24" s="16" t="s">
        <v>20</v>
      </c>
      <c r="H24" s="17">
        <f t="shared" ref="H24:H31" si="7">D24/$G$32</f>
        <v>11693.326153846154</v>
      </c>
      <c r="I24" s="17">
        <f t="shared" ref="I24:I29" si="8">E24/$G$32</f>
        <v>16826.981538461539</v>
      </c>
      <c r="J24" s="20">
        <f>F24/G32</f>
        <v>28520.307692307691</v>
      </c>
    </row>
    <row r="25" spans="1:16" ht="26.25" x14ac:dyDescent="0.25">
      <c r="A25" s="6" t="s">
        <v>8</v>
      </c>
      <c r="B25" s="16">
        <v>100</v>
      </c>
      <c r="C25" s="16"/>
      <c r="D25" s="17">
        <f t="shared" si="5"/>
        <v>6480</v>
      </c>
      <c r="E25" s="17"/>
      <c r="F25" s="17">
        <v>6480</v>
      </c>
      <c r="G25" s="16" t="s">
        <v>20</v>
      </c>
      <c r="H25" s="17">
        <f t="shared" si="7"/>
        <v>498.46153846153845</v>
      </c>
      <c r="I25" s="17"/>
      <c r="J25" s="20">
        <f>F25/G32</f>
        <v>498.46153846153845</v>
      </c>
    </row>
    <row r="26" spans="1:16" ht="29.25" hidden="1" customHeight="1" x14ac:dyDescent="0.25">
      <c r="A26" s="6" t="s">
        <v>9</v>
      </c>
      <c r="B26" s="16"/>
      <c r="C26" s="16"/>
      <c r="D26" s="17"/>
      <c r="E26" s="17"/>
      <c r="F26" s="17"/>
      <c r="G26" s="16" t="s">
        <v>20</v>
      </c>
      <c r="H26" s="17">
        <f t="shared" si="7"/>
        <v>0</v>
      </c>
      <c r="I26" s="17">
        <f t="shared" si="8"/>
        <v>0</v>
      </c>
      <c r="J26" s="20"/>
    </row>
    <row r="27" spans="1:16" ht="39" hidden="1" x14ac:dyDescent="0.25">
      <c r="A27" s="6" t="s">
        <v>10</v>
      </c>
      <c r="B27" s="16"/>
      <c r="C27" s="16"/>
      <c r="D27" s="17"/>
      <c r="E27" s="17"/>
      <c r="F27" s="17"/>
      <c r="G27" s="16" t="s">
        <v>20</v>
      </c>
      <c r="H27" s="17">
        <f t="shared" si="7"/>
        <v>0</v>
      </c>
      <c r="I27" s="17">
        <f t="shared" si="8"/>
        <v>0</v>
      </c>
      <c r="J27" s="20"/>
    </row>
    <row r="28" spans="1:16" ht="39" x14ac:dyDescent="0.25">
      <c r="A28" s="6" t="s">
        <v>11</v>
      </c>
      <c r="B28" s="16"/>
      <c r="C28" s="16">
        <v>100</v>
      </c>
      <c r="D28" s="17"/>
      <c r="E28" s="17">
        <f t="shared" si="6"/>
        <v>54775</v>
      </c>
      <c r="F28" s="17">
        <v>54775</v>
      </c>
      <c r="G28" s="16" t="s">
        <v>20</v>
      </c>
      <c r="H28" s="17"/>
      <c r="I28" s="17">
        <f t="shared" si="8"/>
        <v>4213.4615384615381</v>
      </c>
      <c r="J28" s="20">
        <f>F28/G32</f>
        <v>4213.4615384615381</v>
      </c>
    </row>
    <row r="29" spans="1:16" ht="26.25" x14ac:dyDescent="0.25">
      <c r="A29" s="6" t="s">
        <v>12</v>
      </c>
      <c r="B29" s="16"/>
      <c r="C29" s="16">
        <v>100</v>
      </c>
      <c r="D29" s="17"/>
      <c r="E29" s="17"/>
      <c r="F29" s="17">
        <f>D29+E29</f>
        <v>0</v>
      </c>
      <c r="G29" s="16" t="s">
        <v>20</v>
      </c>
      <c r="H29" s="17"/>
      <c r="I29" s="17">
        <f t="shared" si="8"/>
        <v>0</v>
      </c>
      <c r="J29" s="20">
        <f>F29/G32</f>
        <v>0</v>
      </c>
    </row>
    <row r="30" spans="1:16" ht="28.5" customHeight="1" x14ac:dyDescent="0.25">
      <c r="A30" s="6" t="s">
        <v>13</v>
      </c>
      <c r="B30" s="16">
        <v>100</v>
      </c>
      <c r="C30" s="16"/>
      <c r="D30" s="17">
        <f t="shared" si="5"/>
        <v>146574</v>
      </c>
      <c r="E30" s="17"/>
      <c r="F30" s="17">
        <v>146574</v>
      </c>
      <c r="G30" s="16" t="s">
        <v>20</v>
      </c>
      <c r="H30" s="17">
        <f t="shared" si="7"/>
        <v>11274.923076923076</v>
      </c>
      <c r="I30" s="17"/>
      <c r="J30" s="20">
        <f>F30/G32</f>
        <v>11274.923076923076</v>
      </c>
    </row>
    <row r="31" spans="1:16" ht="42.75" customHeight="1" x14ac:dyDescent="0.25">
      <c r="A31" s="8" t="s">
        <v>14</v>
      </c>
      <c r="B31" s="16">
        <v>100</v>
      </c>
      <c r="C31" s="16"/>
      <c r="D31" s="17">
        <f t="shared" si="5"/>
        <v>23000</v>
      </c>
      <c r="E31" s="17"/>
      <c r="F31" s="17">
        <v>23000</v>
      </c>
      <c r="G31" s="16" t="s">
        <v>20</v>
      </c>
      <c r="H31" s="17">
        <f t="shared" si="7"/>
        <v>1769.2307692307693</v>
      </c>
      <c r="I31" s="17"/>
      <c r="J31" s="20">
        <f>F31/G32</f>
        <v>1769.2307692307693</v>
      </c>
    </row>
    <row r="32" spans="1:16" x14ac:dyDescent="0.25">
      <c r="A32" s="13" t="s">
        <v>5</v>
      </c>
      <c r="B32" s="20">
        <f>D32/F32*100</f>
        <v>72.967035826487773</v>
      </c>
      <c r="C32" s="20">
        <f>E32/F32*100</f>
        <v>27.032964173512227</v>
      </c>
      <c r="D32" s="19">
        <f>SUM(D23:D31)</f>
        <v>1334777.96</v>
      </c>
      <c r="E32" s="19">
        <f>SUM(E23:E31)</f>
        <v>494511.04000000004</v>
      </c>
      <c r="F32" s="19">
        <f>SUM(F23:F31)</f>
        <v>1829289</v>
      </c>
      <c r="G32" s="18">
        <v>13</v>
      </c>
      <c r="H32" s="19">
        <f>SUM(H23:H31)</f>
        <v>102675.22769230769</v>
      </c>
      <c r="I32" s="19">
        <f>SUM(I23:I31)</f>
        <v>38039.310769230775</v>
      </c>
      <c r="J32" s="19">
        <f>SUM(J23:J31)</f>
        <v>140714.53846153844</v>
      </c>
    </row>
    <row r="33" spans="1:16" ht="15.75" customHeight="1" x14ac:dyDescent="0.25">
      <c r="A33"/>
      <c r="B33" s="2"/>
      <c r="C33" s="2"/>
      <c r="D33" s="2"/>
      <c r="E33" s="2"/>
      <c r="F33" s="2"/>
      <c r="G33" s="2"/>
      <c r="H33" s="3"/>
      <c r="I33" s="2"/>
      <c r="J33" s="2"/>
      <c r="K33"/>
      <c r="L33"/>
      <c r="M33"/>
      <c r="N33"/>
      <c r="O33"/>
      <c r="P33"/>
    </row>
    <row r="34" spans="1:16" ht="15.75" customHeight="1" x14ac:dyDescent="0.25">
      <c r="A34"/>
      <c r="B34" s="2"/>
      <c r="C34" s="2"/>
      <c r="D34" s="2"/>
      <c r="E34" s="2"/>
      <c r="F34" s="3">
        <f>F18+F32</f>
        <v>9371020</v>
      </c>
      <c r="G34" s="2"/>
      <c r="H34" s="3"/>
      <c r="I34" s="2"/>
      <c r="J34" s="2"/>
      <c r="K34"/>
      <c r="L34"/>
      <c r="M34"/>
      <c r="N34"/>
      <c r="O34"/>
      <c r="P34"/>
    </row>
    <row r="35" spans="1:16" ht="15.75" customHeight="1" x14ac:dyDescent="0.25">
      <c r="A35"/>
      <c r="B35" s="2"/>
      <c r="C35" s="2"/>
      <c r="D35" s="2"/>
      <c r="E35" s="2"/>
      <c r="F35" s="2"/>
      <c r="G35" s="2"/>
      <c r="H35" s="3"/>
      <c r="I35" s="2"/>
      <c r="J35" s="2"/>
      <c r="K35"/>
      <c r="L35"/>
      <c r="M35"/>
      <c r="N35"/>
      <c r="O35"/>
      <c r="P35"/>
    </row>
    <row r="36" spans="1:16" ht="15.75" customHeight="1" x14ac:dyDescent="0.25">
      <c r="A36"/>
      <c r="B36" s="2"/>
      <c r="C36" s="2"/>
      <c r="D36" s="2"/>
      <c r="E36" s="2"/>
      <c r="F36" s="2"/>
      <c r="G36" s="2"/>
      <c r="H36" s="3"/>
      <c r="I36" s="2"/>
      <c r="J36" s="2"/>
      <c r="K36"/>
      <c r="L36"/>
      <c r="M36"/>
      <c r="N36"/>
      <c r="O36"/>
      <c r="P36"/>
    </row>
    <row r="37" spans="1:16" ht="15.75" customHeight="1" x14ac:dyDescent="0.25">
      <c r="A37"/>
      <c r="B37" s="2"/>
      <c r="C37" s="2"/>
      <c r="D37" s="2"/>
      <c r="E37" s="2"/>
      <c r="F37" s="2"/>
      <c r="G37" s="2"/>
      <c r="H37" s="3"/>
      <c r="I37" s="2"/>
      <c r="J37" s="2"/>
      <c r="K37"/>
      <c r="L37"/>
      <c r="M37"/>
      <c r="N37"/>
      <c r="O37"/>
      <c r="P37"/>
    </row>
    <row r="38" spans="1:16" ht="15.75" customHeight="1" x14ac:dyDescent="0.25">
      <c r="A38"/>
      <c r="B38" s="2"/>
      <c r="C38" s="2"/>
      <c r="D38" s="2"/>
      <c r="E38" s="2"/>
      <c r="F38" s="2"/>
      <c r="G38" s="2"/>
      <c r="H38" s="3"/>
      <c r="I38" s="2"/>
      <c r="J38" s="2"/>
      <c r="K38"/>
      <c r="L38"/>
      <c r="M38"/>
      <c r="N38"/>
      <c r="O38"/>
      <c r="P38"/>
    </row>
    <row r="39" spans="1:16" ht="15.75" customHeight="1" x14ac:dyDescent="0.25">
      <c r="A39"/>
      <c r="B39" s="2"/>
      <c r="C39" s="2"/>
      <c r="D39" s="2"/>
      <c r="E39" s="2"/>
      <c r="F39" s="2"/>
      <c r="G39" s="2"/>
      <c r="H39" s="3"/>
      <c r="I39" s="2"/>
      <c r="J39" s="2"/>
      <c r="K39"/>
      <c r="L39"/>
      <c r="M39"/>
      <c r="N39"/>
      <c r="O39"/>
      <c r="P39"/>
    </row>
    <row r="40" spans="1:16" ht="15.75" customHeight="1" x14ac:dyDescent="0.25">
      <c r="A40"/>
      <c r="B40" s="2"/>
      <c r="C40" s="2"/>
      <c r="D40" s="2"/>
      <c r="E40" s="2"/>
      <c r="F40" s="2"/>
      <c r="G40" s="2"/>
      <c r="H40" s="3"/>
      <c r="I40" s="2"/>
      <c r="J40" s="2"/>
      <c r="K40"/>
      <c r="L40"/>
      <c r="M40"/>
      <c r="N40"/>
      <c r="O40"/>
      <c r="P40"/>
    </row>
    <row r="41" spans="1:16" ht="15.75" customHeight="1" x14ac:dyDescent="0.25">
      <c r="A41"/>
      <c r="B41" s="2"/>
      <c r="C41" s="2"/>
      <c r="D41" s="2"/>
      <c r="E41" s="2"/>
      <c r="F41" s="2"/>
      <c r="G41" s="2"/>
      <c r="H41" s="3"/>
      <c r="I41" s="2"/>
      <c r="J41" s="2"/>
      <c r="K41"/>
      <c r="L41"/>
      <c r="M41"/>
      <c r="N41"/>
      <c r="O41"/>
      <c r="P41"/>
    </row>
    <row r="42" spans="1:16" x14ac:dyDescent="0.25">
      <c r="A42"/>
      <c r="B42" s="2"/>
      <c r="C42" s="2"/>
      <c r="D42" s="3"/>
      <c r="E42" s="2"/>
      <c r="F42" s="3">
        <f>F18+F32</f>
        <v>9371020</v>
      </c>
      <c r="G42" s="2"/>
      <c r="H42" s="3"/>
      <c r="I42" s="2"/>
      <c r="J42" s="2"/>
      <c r="K42"/>
      <c r="L42"/>
      <c r="M42"/>
      <c r="N42"/>
      <c r="O42"/>
      <c r="P42"/>
    </row>
  </sheetData>
  <mergeCells count="16">
    <mergeCell ref="A20:J20"/>
    <mergeCell ref="A21:A22"/>
    <mergeCell ref="B21:C21"/>
    <mergeCell ref="D21:E21"/>
    <mergeCell ref="F21:F22"/>
    <mergeCell ref="G21:G22"/>
    <mergeCell ref="H21:J21"/>
    <mergeCell ref="G1:J3"/>
    <mergeCell ref="C4:I4"/>
    <mergeCell ref="A5:J5"/>
    <mergeCell ref="A6:A7"/>
    <mergeCell ref="B6:C6"/>
    <mergeCell ref="D6:E6"/>
    <mergeCell ref="F6:F7"/>
    <mergeCell ref="G6:G7"/>
    <mergeCell ref="H6:J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E12" sqref="E12"/>
    </sheetView>
  </sheetViews>
  <sheetFormatPr defaultRowHeight="15.75" x14ac:dyDescent="0.25"/>
  <cols>
    <col min="1" max="1" width="18.140625" style="1" customWidth="1"/>
    <col min="2" max="2" width="13.5703125" style="1" customWidth="1"/>
    <col min="3" max="3" width="12.28515625" style="1" customWidth="1"/>
    <col min="4" max="4" width="13.5703125" style="1" customWidth="1"/>
    <col min="5" max="5" width="13.85546875" style="1" customWidth="1"/>
    <col min="6" max="6" width="14.7109375" style="1" customWidth="1"/>
    <col min="7" max="7" width="10.28515625" style="1" customWidth="1"/>
    <col min="8" max="8" width="12" style="4" customWidth="1"/>
    <col min="9" max="9" width="10.85546875" style="1" customWidth="1"/>
    <col min="10" max="10" width="10.5703125" style="1" customWidth="1"/>
    <col min="11" max="16" width="9.140625" style="1"/>
  </cols>
  <sheetData>
    <row r="1" spans="1:16" x14ac:dyDescent="0.25">
      <c r="G1" s="27" t="s">
        <v>52</v>
      </c>
      <c r="H1" s="28"/>
      <c r="I1" s="28"/>
      <c r="J1" s="28"/>
      <c r="K1"/>
      <c r="L1"/>
      <c r="M1"/>
      <c r="N1"/>
      <c r="O1"/>
      <c r="P1"/>
    </row>
    <row r="2" spans="1:16" x14ac:dyDescent="0.25">
      <c r="G2" s="28"/>
      <c r="H2" s="28"/>
      <c r="I2" s="28"/>
      <c r="J2" s="28"/>
      <c r="K2"/>
      <c r="L2"/>
      <c r="M2"/>
      <c r="N2"/>
      <c r="O2"/>
      <c r="P2"/>
    </row>
    <row r="3" spans="1:16" x14ac:dyDescent="0.25">
      <c r="A3" s="24">
        <v>41272</v>
      </c>
      <c r="G3" s="28"/>
      <c r="H3" s="28"/>
      <c r="I3" s="28"/>
      <c r="J3" s="28"/>
      <c r="K3"/>
      <c r="L3"/>
      <c r="M3"/>
      <c r="N3"/>
      <c r="O3"/>
      <c r="P3"/>
    </row>
    <row r="4" spans="1:16" ht="18.75" x14ac:dyDescent="0.3">
      <c r="C4" s="42" t="s">
        <v>27</v>
      </c>
      <c r="D4" s="43"/>
      <c r="E4" s="43"/>
      <c r="F4" s="43"/>
      <c r="G4" s="43"/>
      <c r="H4" s="43"/>
      <c r="I4" s="43"/>
      <c r="J4" s="5"/>
      <c r="K4"/>
      <c r="L4"/>
      <c r="M4"/>
      <c r="N4"/>
      <c r="O4"/>
      <c r="P4"/>
    </row>
    <row r="5" spans="1:16" ht="32.25" customHeight="1" x14ac:dyDescent="0.25">
      <c r="A5" s="29" t="s">
        <v>46</v>
      </c>
      <c r="B5" s="30"/>
      <c r="C5" s="30"/>
      <c r="D5" s="30"/>
      <c r="E5" s="30"/>
      <c r="F5" s="30"/>
      <c r="G5" s="30"/>
      <c r="H5" s="30"/>
      <c r="I5" s="30"/>
      <c r="J5" s="30"/>
      <c r="K5"/>
      <c r="L5"/>
      <c r="M5"/>
      <c r="N5"/>
      <c r="O5"/>
      <c r="P5"/>
    </row>
    <row r="6" spans="1:16" ht="26.25" customHeight="1" x14ac:dyDescent="0.25">
      <c r="A6" s="33" t="s">
        <v>7</v>
      </c>
      <c r="B6" s="34" t="s">
        <v>1</v>
      </c>
      <c r="C6" s="35"/>
      <c r="D6" s="34" t="s">
        <v>2</v>
      </c>
      <c r="E6" s="35"/>
      <c r="F6" s="36" t="s">
        <v>18</v>
      </c>
      <c r="G6" s="33" t="s">
        <v>3</v>
      </c>
      <c r="H6" s="39" t="s">
        <v>19</v>
      </c>
      <c r="I6" s="40"/>
      <c r="J6" s="41"/>
      <c r="K6"/>
      <c r="L6"/>
      <c r="M6"/>
      <c r="N6"/>
      <c r="O6"/>
      <c r="P6"/>
    </row>
    <row r="7" spans="1:16" ht="75" customHeight="1" x14ac:dyDescent="0.25">
      <c r="A7" s="33"/>
      <c r="B7" s="7" t="s">
        <v>16</v>
      </c>
      <c r="C7" s="7" t="s">
        <v>23</v>
      </c>
      <c r="D7" s="7" t="s">
        <v>17</v>
      </c>
      <c r="E7" s="7" t="s">
        <v>24</v>
      </c>
      <c r="F7" s="37"/>
      <c r="G7" s="38"/>
      <c r="H7" s="9" t="s">
        <v>4</v>
      </c>
      <c r="I7" s="10" t="s">
        <v>6</v>
      </c>
      <c r="J7" s="11" t="s">
        <v>5</v>
      </c>
      <c r="K7"/>
      <c r="L7"/>
      <c r="M7"/>
      <c r="N7"/>
      <c r="O7"/>
      <c r="P7"/>
    </row>
    <row r="8" spans="1:16" ht="27.75" customHeight="1" x14ac:dyDescent="0.25">
      <c r="A8" s="6" t="s">
        <v>21</v>
      </c>
      <c r="B8" s="16">
        <v>82</v>
      </c>
      <c r="C8" s="16">
        <v>18</v>
      </c>
      <c r="D8" s="17">
        <f>F8*B8/100</f>
        <v>4560430</v>
      </c>
      <c r="E8" s="17">
        <f>F8*C8/100</f>
        <v>1001070</v>
      </c>
      <c r="F8" s="17">
        <v>5561500</v>
      </c>
      <c r="G8" s="16" t="s">
        <v>20</v>
      </c>
      <c r="H8" s="17">
        <f>D8/$G$18</f>
        <v>49036.881720430109</v>
      </c>
      <c r="I8" s="17">
        <f>E8/$G$18</f>
        <v>10764.193548387097</v>
      </c>
      <c r="J8" s="20">
        <f>F8/G18</f>
        <v>59801.075268817207</v>
      </c>
      <c r="K8"/>
      <c r="L8"/>
      <c r="M8"/>
      <c r="N8"/>
      <c r="O8"/>
      <c r="P8"/>
    </row>
    <row r="9" spans="1:16" ht="26.25" x14ac:dyDescent="0.25">
      <c r="A9" s="6" t="s">
        <v>22</v>
      </c>
      <c r="B9" s="16">
        <v>82</v>
      </c>
      <c r="C9" s="16">
        <v>18</v>
      </c>
      <c r="D9" s="17">
        <f t="shared" ref="D9:D15" si="0">F9*B9/100</f>
        <v>1377247.4</v>
      </c>
      <c r="E9" s="17">
        <f t="shared" ref="E9:E13" si="1">F9*C9/100</f>
        <v>302322.59999999998</v>
      </c>
      <c r="F9" s="17">
        <v>1679570</v>
      </c>
      <c r="G9" s="16" t="s">
        <v>20</v>
      </c>
      <c r="H9" s="17">
        <f t="shared" ref="H9:H15" si="2">D9/$G$18</f>
        <v>14809.111827956989</v>
      </c>
      <c r="I9" s="17">
        <f t="shared" ref="I9:I16" si="3">E9/$G$18</f>
        <v>3250.7806451612901</v>
      </c>
      <c r="J9" s="20">
        <f>F9/G18</f>
        <v>18059.892473118278</v>
      </c>
      <c r="K9"/>
      <c r="L9"/>
      <c r="M9"/>
      <c r="N9"/>
      <c r="O9"/>
      <c r="P9"/>
    </row>
    <row r="10" spans="1:16" ht="26.25" x14ac:dyDescent="0.25">
      <c r="A10" s="6" t="s">
        <v>35</v>
      </c>
      <c r="B10" s="16">
        <v>100</v>
      </c>
      <c r="C10" s="16"/>
      <c r="D10" s="17">
        <v>12000</v>
      </c>
      <c r="E10" s="17"/>
      <c r="F10" s="17">
        <f>D10+E10</f>
        <v>12000</v>
      </c>
      <c r="G10" s="16" t="s">
        <v>20</v>
      </c>
      <c r="H10" s="17">
        <f t="shared" si="2"/>
        <v>129.03225806451613</v>
      </c>
      <c r="I10" s="17"/>
      <c r="J10" s="20">
        <f>F10/G18</f>
        <v>129.03225806451613</v>
      </c>
      <c r="K10"/>
      <c r="L10"/>
      <c r="M10"/>
      <c r="N10"/>
      <c r="O10"/>
      <c r="P10"/>
    </row>
    <row r="11" spans="1:16" ht="29.25" customHeight="1" x14ac:dyDescent="0.25">
      <c r="A11" s="6" t="s">
        <v>9</v>
      </c>
      <c r="B11" s="23">
        <f>D11*100/F11</f>
        <v>100</v>
      </c>
      <c r="C11" s="23">
        <f>E11*100/F11</f>
        <v>0</v>
      </c>
      <c r="D11" s="17">
        <v>97010</v>
      </c>
      <c r="E11" s="17"/>
      <c r="F11" s="17">
        <f>D11+E11</f>
        <v>97010</v>
      </c>
      <c r="G11" s="16" t="s">
        <v>20</v>
      </c>
      <c r="H11" s="17">
        <f t="shared" si="2"/>
        <v>1043.1182795698924</v>
      </c>
      <c r="I11" s="17"/>
      <c r="J11" s="20">
        <f>F11/G18</f>
        <v>1043.1182795698924</v>
      </c>
      <c r="K11"/>
      <c r="L11"/>
      <c r="M11"/>
      <c r="N11"/>
      <c r="O11"/>
      <c r="P11"/>
    </row>
    <row r="12" spans="1:16" ht="39" x14ac:dyDescent="0.25">
      <c r="A12" s="6" t="s">
        <v>10</v>
      </c>
      <c r="B12" s="16">
        <v>100</v>
      </c>
      <c r="C12" s="16"/>
      <c r="D12" s="17">
        <f t="shared" si="0"/>
        <v>619500</v>
      </c>
      <c r="E12" s="17"/>
      <c r="F12" s="17">
        <v>619500</v>
      </c>
      <c r="G12" s="16" t="s">
        <v>20</v>
      </c>
      <c r="H12" s="17">
        <f t="shared" si="2"/>
        <v>6661.2903225806449</v>
      </c>
      <c r="I12" s="17"/>
      <c r="J12" s="20">
        <f>F12/G18</f>
        <v>6661.2903225806449</v>
      </c>
      <c r="K12"/>
      <c r="L12"/>
      <c r="M12"/>
      <c r="N12"/>
      <c r="O12"/>
      <c r="P12"/>
    </row>
    <row r="13" spans="1:16" ht="39" x14ac:dyDescent="0.25">
      <c r="A13" s="6" t="s">
        <v>11</v>
      </c>
      <c r="B13" s="16"/>
      <c r="C13" s="16">
        <v>100</v>
      </c>
      <c r="D13" s="17"/>
      <c r="E13" s="17">
        <f t="shared" si="1"/>
        <v>475660</v>
      </c>
      <c r="F13" s="17">
        <v>475660</v>
      </c>
      <c r="G13" s="16" t="s">
        <v>20</v>
      </c>
      <c r="H13" s="17"/>
      <c r="I13" s="17">
        <f t="shared" si="3"/>
        <v>5114.6236559139788</v>
      </c>
      <c r="J13" s="20">
        <f>F13/G18</f>
        <v>5114.6236559139788</v>
      </c>
      <c r="K13"/>
      <c r="L13"/>
      <c r="M13"/>
      <c r="N13"/>
      <c r="O13"/>
      <c r="P13"/>
    </row>
    <row r="14" spans="1:16" ht="26.25" x14ac:dyDescent="0.25">
      <c r="A14" s="6" t="s">
        <v>12</v>
      </c>
      <c r="B14" s="16"/>
      <c r="C14" s="16">
        <v>100</v>
      </c>
      <c r="D14" s="17"/>
      <c r="E14" s="17">
        <v>55000</v>
      </c>
      <c r="F14" s="17">
        <f>D14+E14</f>
        <v>55000</v>
      </c>
      <c r="G14" s="16" t="s">
        <v>20</v>
      </c>
      <c r="H14" s="17"/>
      <c r="I14" s="17">
        <f t="shared" si="3"/>
        <v>591.39784946236557</v>
      </c>
      <c r="J14" s="20">
        <f>F14/G18</f>
        <v>591.39784946236557</v>
      </c>
      <c r="K14"/>
      <c r="L14"/>
      <c r="M14"/>
      <c r="N14"/>
      <c r="O14"/>
      <c r="P14"/>
    </row>
    <row r="15" spans="1:16" ht="28.5" customHeight="1" x14ac:dyDescent="0.25">
      <c r="A15" s="6" t="s">
        <v>13</v>
      </c>
      <c r="B15" s="16">
        <v>100</v>
      </c>
      <c r="C15" s="16"/>
      <c r="D15" s="17">
        <f t="shared" si="0"/>
        <v>381430</v>
      </c>
      <c r="E15" s="17"/>
      <c r="F15" s="17">
        <v>381430</v>
      </c>
      <c r="G15" s="16" t="s">
        <v>20</v>
      </c>
      <c r="H15" s="17">
        <f t="shared" si="2"/>
        <v>4101.3978494623652</v>
      </c>
      <c r="I15" s="17"/>
      <c r="J15" s="20">
        <f>F15/G18</f>
        <v>4101.3978494623652</v>
      </c>
      <c r="K15"/>
      <c r="L15"/>
      <c r="M15"/>
      <c r="N15"/>
      <c r="O15"/>
      <c r="P15"/>
    </row>
    <row r="16" spans="1:16" ht="31.5" customHeight="1" x14ac:dyDescent="0.25">
      <c r="A16" s="6" t="s">
        <v>14</v>
      </c>
      <c r="B16" s="16"/>
      <c r="C16" s="16">
        <v>100</v>
      </c>
      <c r="D16" s="17"/>
      <c r="E16" s="17">
        <v>466735</v>
      </c>
      <c r="F16" s="17">
        <f>D16+E16</f>
        <v>466735</v>
      </c>
      <c r="G16" s="16" t="s">
        <v>20</v>
      </c>
      <c r="H16" s="17"/>
      <c r="I16" s="17">
        <f t="shared" si="3"/>
        <v>5018.6559139784949</v>
      </c>
      <c r="J16" s="20">
        <f>F16/G18</f>
        <v>5018.6559139784949</v>
      </c>
      <c r="K16"/>
      <c r="L16"/>
      <c r="M16"/>
      <c r="N16"/>
      <c r="O16"/>
      <c r="P16"/>
    </row>
    <row r="17" spans="1:16" ht="26.25" hidden="1" x14ac:dyDescent="0.25">
      <c r="A17" s="6" t="s">
        <v>15</v>
      </c>
      <c r="B17" s="16"/>
      <c r="C17" s="16"/>
      <c r="D17" s="17"/>
      <c r="E17" s="17"/>
      <c r="F17" s="17">
        <f t="shared" ref="F17" si="4">D17+E17</f>
        <v>0</v>
      </c>
      <c r="G17" s="16" t="s">
        <v>20</v>
      </c>
      <c r="H17" s="17">
        <f>D17/G18</f>
        <v>0</v>
      </c>
      <c r="I17" s="17"/>
      <c r="J17" s="20">
        <f>F17/15</f>
        <v>0</v>
      </c>
    </row>
    <row r="18" spans="1:16" s="15" customFormat="1" x14ac:dyDescent="0.25">
      <c r="A18" s="13" t="s">
        <v>5</v>
      </c>
      <c r="B18" s="20">
        <f>D18/F18*100</f>
        <v>75.38844754800418</v>
      </c>
      <c r="C18" s="20">
        <f>E18/F18*100</f>
        <v>24.61155245199582</v>
      </c>
      <c r="D18" s="19">
        <f>SUM(D8:D17)</f>
        <v>7047617.4000000004</v>
      </c>
      <c r="E18" s="19">
        <f>SUM(E8:E17)</f>
        <v>2300787.6</v>
      </c>
      <c r="F18" s="19">
        <f>SUM(F8:F17)</f>
        <v>9348405</v>
      </c>
      <c r="G18" s="18">
        <v>93</v>
      </c>
      <c r="H18" s="19">
        <f>SUM(H8:H17)</f>
        <v>75780.832258064504</v>
      </c>
      <c r="I18" s="19">
        <f>SUM(I8:I17)</f>
        <v>24739.651612903228</v>
      </c>
      <c r="J18" s="19">
        <f>SUM(J8:J17)</f>
        <v>100520.48387096774</v>
      </c>
      <c r="K18" s="14"/>
      <c r="L18" s="14"/>
      <c r="M18" s="14"/>
      <c r="N18" s="14"/>
      <c r="O18" s="14"/>
      <c r="P18" s="14"/>
    </row>
    <row r="19" spans="1:16" x14ac:dyDescent="0.25">
      <c r="A19" s="12"/>
      <c r="B19" s="2"/>
      <c r="C19" s="2"/>
      <c r="D19" s="2"/>
      <c r="E19" s="2"/>
      <c r="F19" s="2"/>
      <c r="G19" s="2"/>
      <c r="H19" s="3"/>
      <c r="I19" s="2"/>
      <c r="J19" s="2"/>
    </row>
    <row r="20" spans="1:16" x14ac:dyDescent="0.25">
      <c r="A20"/>
      <c r="B20" s="3"/>
      <c r="C20" s="2"/>
      <c r="D20" s="3"/>
      <c r="E20" s="3"/>
      <c r="F20" s="2"/>
      <c r="G20" s="3"/>
      <c r="H20" s="3"/>
      <c r="I20" s="2"/>
      <c r="J20" s="2"/>
      <c r="K20"/>
      <c r="L20"/>
      <c r="M20"/>
      <c r="N20"/>
      <c r="O20"/>
      <c r="P20"/>
    </row>
    <row r="21" spans="1:16" x14ac:dyDescent="0.25">
      <c r="A21"/>
      <c r="B21" s="2"/>
      <c r="C21" s="2"/>
      <c r="D21" s="3"/>
      <c r="E21" s="2"/>
      <c r="F21" s="2"/>
      <c r="G21" s="2"/>
      <c r="H21" s="3"/>
      <c r="I21" s="2"/>
      <c r="J21" s="2"/>
      <c r="K21"/>
      <c r="L21"/>
      <c r="M21"/>
      <c r="N21"/>
      <c r="O21"/>
      <c r="P21"/>
    </row>
    <row r="22" spans="1:16" x14ac:dyDescent="0.25">
      <c r="A22"/>
      <c r="B22" s="2"/>
      <c r="C22" s="2"/>
      <c r="D22" s="3"/>
      <c r="E22" s="3"/>
      <c r="F22" s="3"/>
      <c r="G22" s="2"/>
      <c r="H22" s="3"/>
      <c r="I22" s="2"/>
      <c r="J22" s="2"/>
      <c r="K22"/>
      <c r="L22"/>
      <c r="M22"/>
      <c r="N22"/>
      <c r="O22"/>
      <c r="P22"/>
    </row>
  </sheetData>
  <mergeCells count="9">
    <mergeCell ref="G1:J3"/>
    <mergeCell ref="C4:I4"/>
    <mergeCell ref="A5:J5"/>
    <mergeCell ref="A6:A7"/>
    <mergeCell ref="B6:C6"/>
    <mergeCell ref="D6:E6"/>
    <mergeCell ref="F6:F7"/>
    <mergeCell ref="G6:G7"/>
    <mergeCell ref="H6:J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opLeftCell="A19" workbookViewId="0">
      <selection activeCell="E16" sqref="E16"/>
    </sheetView>
  </sheetViews>
  <sheetFormatPr defaultRowHeight="15.75" x14ac:dyDescent="0.25"/>
  <cols>
    <col min="1" max="1" width="18.140625" style="1" customWidth="1"/>
    <col min="2" max="2" width="13.5703125" style="1" customWidth="1"/>
    <col min="3" max="3" width="12.28515625" style="1" customWidth="1"/>
    <col min="4" max="4" width="13.5703125" style="1" customWidth="1"/>
    <col min="5" max="5" width="13.85546875" style="1" customWidth="1"/>
    <col min="6" max="6" width="14.7109375" style="1" customWidth="1"/>
    <col min="7" max="7" width="10.28515625" style="1" customWidth="1"/>
    <col min="8" max="8" width="12" style="4" customWidth="1"/>
    <col min="9" max="9" width="10.85546875" style="1" customWidth="1"/>
    <col min="10" max="10" width="10.28515625" style="1" customWidth="1"/>
    <col min="11" max="15" width="9.140625" style="1"/>
  </cols>
  <sheetData>
    <row r="1" spans="1:15" ht="15.75" customHeight="1" x14ac:dyDescent="0.25">
      <c r="G1" s="27" t="s">
        <v>55</v>
      </c>
      <c r="H1" s="28"/>
      <c r="I1" s="28"/>
      <c r="J1" s="28"/>
      <c r="K1"/>
      <c r="L1"/>
      <c r="M1"/>
      <c r="N1"/>
      <c r="O1"/>
    </row>
    <row r="2" spans="1:15" x14ac:dyDescent="0.25">
      <c r="G2" s="28"/>
      <c r="H2" s="28"/>
      <c r="I2" s="28"/>
      <c r="J2" s="28"/>
      <c r="K2"/>
      <c r="L2"/>
      <c r="M2"/>
      <c r="N2"/>
      <c r="O2"/>
    </row>
    <row r="3" spans="1:15" x14ac:dyDescent="0.25">
      <c r="G3" s="28"/>
      <c r="H3" s="28"/>
      <c r="I3" s="28"/>
      <c r="J3" s="28"/>
      <c r="K3"/>
      <c r="L3"/>
      <c r="M3"/>
      <c r="N3"/>
      <c r="O3"/>
    </row>
    <row r="4" spans="1:15" ht="18.75" x14ac:dyDescent="0.3">
      <c r="C4" s="42" t="s">
        <v>28</v>
      </c>
      <c r="D4" s="43"/>
      <c r="E4" s="43"/>
      <c r="F4" s="43"/>
      <c r="G4" s="43"/>
      <c r="H4" s="43"/>
      <c r="I4" s="43"/>
      <c r="J4" s="5"/>
      <c r="K4"/>
      <c r="L4"/>
      <c r="M4"/>
      <c r="N4"/>
      <c r="O4"/>
    </row>
    <row r="5" spans="1:15" ht="27.75" customHeight="1" x14ac:dyDescent="0.25">
      <c r="A5" s="29" t="s">
        <v>46</v>
      </c>
      <c r="B5" s="30"/>
      <c r="C5" s="30"/>
      <c r="D5" s="30"/>
      <c r="E5" s="30"/>
      <c r="F5" s="30"/>
      <c r="G5" s="30"/>
      <c r="H5" s="30"/>
      <c r="I5" s="30"/>
      <c r="J5" s="30"/>
      <c r="K5"/>
      <c r="L5"/>
      <c r="M5"/>
      <c r="N5"/>
      <c r="O5"/>
    </row>
    <row r="6" spans="1:15" ht="26.25" customHeight="1" x14ac:dyDescent="0.25">
      <c r="A6" s="33" t="s">
        <v>7</v>
      </c>
      <c r="B6" s="34" t="s">
        <v>1</v>
      </c>
      <c r="C6" s="35"/>
      <c r="D6" s="34" t="s">
        <v>2</v>
      </c>
      <c r="E6" s="35"/>
      <c r="F6" s="36" t="s">
        <v>18</v>
      </c>
      <c r="G6" s="33" t="s">
        <v>3</v>
      </c>
      <c r="H6" s="39" t="s">
        <v>19</v>
      </c>
      <c r="I6" s="40"/>
      <c r="J6" s="41"/>
      <c r="K6"/>
      <c r="L6"/>
      <c r="M6"/>
      <c r="N6"/>
      <c r="O6"/>
    </row>
    <row r="7" spans="1:15" ht="75" customHeight="1" x14ac:dyDescent="0.25">
      <c r="A7" s="33"/>
      <c r="B7" s="7" t="s">
        <v>16</v>
      </c>
      <c r="C7" s="7" t="s">
        <v>23</v>
      </c>
      <c r="D7" s="7" t="s">
        <v>17</v>
      </c>
      <c r="E7" s="7" t="s">
        <v>24</v>
      </c>
      <c r="F7" s="37"/>
      <c r="G7" s="38"/>
      <c r="H7" s="9" t="s">
        <v>4</v>
      </c>
      <c r="I7" s="10" t="s">
        <v>6</v>
      </c>
      <c r="J7" s="11" t="s">
        <v>5</v>
      </c>
      <c r="K7"/>
      <c r="L7"/>
      <c r="M7"/>
      <c r="N7"/>
      <c r="O7"/>
    </row>
    <row r="8" spans="1:15" ht="27.75" customHeight="1" x14ac:dyDescent="0.25">
      <c r="A8" s="6" t="s">
        <v>21</v>
      </c>
      <c r="B8" s="23">
        <v>100</v>
      </c>
      <c r="C8" s="23"/>
      <c r="D8" s="17">
        <f>F8*B8/100</f>
        <v>2409360</v>
      </c>
      <c r="E8" s="17"/>
      <c r="F8" s="17">
        <v>2409360</v>
      </c>
      <c r="G8" s="16" t="s">
        <v>20</v>
      </c>
      <c r="H8" s="17">
        <f>D8/$G$18</f>
        <v>68838.857142857145</v>
      </c>
      <c r="I8" s="17"/>
      <c r="J8" s="20">
        <f>F8/G18</f>
        <v>68838.857142857145</v>
      </c>
      <c r="K8"/>
      <c r="L8"/>
      <c r="M8"/>
      <c r="N8"/>
      <c r="O8"/>
    </row>
    <row r="9" spans="1:15" ht="26.25" x14ac:dyDescent="0.25">
      <c r="A9" s="6" t="s">
        <v>22</v>
      </c>
      <c r="B9" s="23">
        <v>100</v>
      </c>
      <c r="C9" s="23"/>
      <c r="D9" s="17">
        <f t="shared" ref="D9:D15" si="0">F9*B9/100</f>
        <v>727625</v>
      </c>
      <c r="E9" s="17"/>
      <c r="F9" s="17">
        <v>727625</v>
      </c>
      <c r="G9" s="16" t="s">
        <v>20</v>
      </c>
      <c r="H9" s="17">
        <f t="shared" ref="H9:H15" si="1">D9/$G$18</f>
        <v>20789.285714285714</v>
      </c>
      <c r="I9" s="17"/>
      <c r="J9" s="20">
        <f>F9/G18</f>
        <v>20789.285714285714</v>
      </c>
      <c r="K9"/>
      <c r="L9"/>
      <c r="M9"/>
      <c r="N9"/>
      <c r="O9"/>
    </row>
    <row r="10" spans="1:15" ht="26.25" x14ac:dyDescent="0.25">
      <c r="A10" s="6" t="s">
        <v>35</v>
      </c>
      <c r="B10" s="16">
        <v>100</v>
      </c>
      <c r="C10" s="16"/>
      <c r="D10" s="17">
        <f t="shared" si="0"/>
        <v>6000</v>
      </c>
      <c r="E10" s="17"/>
      <c r="F10" s="17">
        <v>6000</v>
      </c>
      <c r="G10" s="16" t="s">
        <v>20</v>
      </c>
      <c r="H10" s="17">
        <f t="shared" si="1"/>
        <v>171.42857142857142</v>
      </c>
      <c r="I10" s="17"/>
      <c r="J10" s="20">
        <f>F10/G18</f>
        <v>171.42857142857142</v>
      </c>
      <c r="K10"/>
      <c r="L10"/>
      <c r="M10"/>
      <c r="N10"/>
      <c r="O10"/>
    </row>
    <row r="11" spans="1:15" ht="29.25" customHeight="1" x14ac:dyDescent="0.25">
      <c r="A11" s="6" t="s">
        <v>9</v>
      </c>
      <c r="B11" s="16">
        <v>100</v>
      </c>
      <c r="C11" s="16"/>
      <c r="D11" s="17">
        <v>4200</v>
      </c>
      <c r="E11" s="17"/>
      <c r="F11" s="17">
        <f>D11+E11</f>
        <v>4200</v>
      </c>
      <c r="G11" s="16" t="s">
        <v>20</v>
      </c>
      <c r="H11" s="17">
        <f t="shared" si="1"/>
        <v>120</v>
      </c>
      <c r="I11" s="17"/>
      <c r="J11" s="20">
        <f>F11/G18</f>
        <v>120</v>
      </c>
      <c r="K11"/>
      <c r="L11"/>
      <c r="M11"/>
      <c r="N11"/>
      <c r="O11"/>
    </row>
    <row r="12" spans="1:15" ht="39" x14ac:dyDescent="0.25">
      <c r="A12" s="6" t="s">
        <v>10</v>
      </c>
      <c r="B12" s="16">
        <v>100</v>
      </c>
      <c r="C12" s="16"/>
      <c r="D12" s="17">
        <f t="shared" si="0"/>
        <v>678500</v>
      </c>
      <c r="E12" s="17"/>
      <c r="F12" s="17">
        <v>678500</v>
      </c>
      <c r="G12" s="16" t="s">
        <v>20</v>
      </c>
      <c r="H12" s="17">
        <f t="shared" si="1"/>
        <v>19385.714285714286</v>
      </c>
      <c r="I12" s="17"/>
      <c r="J12" s="20">
        <f>F12/G18</f>
        <v>19385.714285714286</v>
      </c>
      <c r="K12"/>
      <c r="L12"/>
      <c r="M12"/>
      <c r="N12"/>
      <c r="O12"/>
    </row>
    <row r="13" spans="1:15" ht="39" x14ac:dyDescent="0.25">
      <c r="A13" s="6" t="s">
        <v>11</v>
      </c>
      <c r="B13" s="16"/>
      <c r="C13" s="16">
        <v>100</v>
      </c>
      <c r="D13" s="17"/>
      <c r="E13" s="17">
        <f t="shared" ref="E13" si="2">F13*C13/100</f>
        <v>78400</v>
      </c>
      <c r="F13" s="17">
        <v>78400</v>
      </c>
      <c r="G13" s="16" t="s">
        <v>20</v>
      </c>
      <c r="H13" s="17"/>
      <c r="I13" s="17">
        <f t="shared" ref="I13:I16" si="3">E13/$G$18</f>
        <v>2240</v>
      </c>
      <c r="J13" s="20">
        <f>F13/G18</f>
        <v>2240</v>
      </c>
      <c r="K13"/>
      <c r="L13"/>
      <c r="M13"/>
      <c r="N13"/>
      <c r="O13"/>
    </row>
    <row r="14" spans="1:15" ht="26.25" x14ac:dyDescent="0.25">
      <c r="A14" s="6" t="s">
        <v>12</v>
      </c>
      <c r="B14" s="16"/>
      <c r="C14" s="16">
        <v>100</v>
      </c>
      <c r="D14" s="17"/>
      <c r="E14" s="17">
        <v>150000</v>
      </c>
      <c r="F14" s="17">
        <f>E14</f>
        <v>150000</v>
      </c>
      <c r="G14" s="16" t="s">
        <v>20</v>
      </c>
      <c r="H14" s="17"/>
      <c r="I14" s="17">
        <f t="shared" si="3"/>
        <v>4285.7142857142853</v>
      </c>
      <c r="J14" s="20">
        <f>F14/G18</f>
        <v>4285.7142857142853</v>
      </c>
      <c r="K14"/>
      <c r="L14"/>
      <c r="M14"/>
      <c r="N14"/>
      <c r="O14"/>
    </row>
    <row r="15" spans="1:15" ht="28.5" customHeight="1" x14ac:dyDescent="0.25">
      <c r="A15" s="6" t="s">
        <v>13</v>
      </c>
      <c r="B15" s="16">
        <v>100</v>
      </c>
      <c r="C15" s="16"/>
      <c r="D15" s="17">
        <f t="shared" si="0"/>
        <v>10600</v>
      </c>
      <c r="E15" s="17"/>
      <c r="F15" s="17">
        <v>10600</v>
      </c>
      <c r="G15" s="16" t="s">
        <v>20</v>
      </c>
      <c r="H15" s="17">
        <f t="shared" si="1"/>
        <v>302.85714285714283</v>
      </c>
      <c r="I15" s="17"/>
      <c r="J15" s="20">
        <f>F15/G18</f>
        <v>302.85714285714283</v>
      </c>
      <c r="K15"/>
      <c r="L15"/>
      <c r="M15"/>
      <c r="N15"/>
      <c r="O15"/>
    </row>
    <row r="16" spans="1:15" ht="30" customHeight="1" x14ac:dyDescent="0.25">
      <c r="A16" s="6" t="s">
        <v>14</v>
      </c>
      <c r="B16" s="16"/>
      <c r="C16" s="16">
        <v>100</v>
      </c>
      <c r="D16" s="17"/>
      <c r="E16" s="17">
        <v>74700</v>
      </c>
      <c r="F16" s="17">
        <f>E16</f>
        <v>74700</v>
      </c>
      <c r="G16" s="16" t="s">
        <v>20</v>
      </c>
      <c r="H16" s="17"/>
      <c r="I16" s="17">
        <f t="shared" si="3"/>
        <v>2134.2857142857142</v>
      </c>
      <c r="J16" s="20">
        <f>F16/G18</f>
        <v>2134.2857142857142</v>
      </c>
      <c r="K16"/>
      <c r="L16"/>
      <c r="M16"/>
      <c r="N16"/>
      <c r="O16"/>
    </row>
    <row r="17" spans="1:15" ht="26.25" hidden="1" x14ac:dyDescent="0.25">
      <c r="A17" s="6" t="s">
        <v>15</v>
      </c>
      <c r="B17" s="16"/>
      <c r="C17" s="16"/>
      <c r="D17" s="17"/>
      <c r="E17" s="17"/>
      <c r="F17" s="17">
        <f t="shared" ref="F17" si="4">D17+E17</f>
        <v>0</v>
      </c>
      <c r="G17" s="16" t="s">
        <v>20</v>
      </c>
      <c r="H17" s="17">
        <f>D17/G18</f>
        <v>0</v>
      </c>
      <c r="I17" s="17"/>
      <c r="J17" s="20">
        <f>F17/15</f>
        <v>0</v>
      </c>
    </row>
    <row r="18" spans="1:15" s="15" customFormat="1" x14ac:dyDescent="0.25">
      <c r="A18" s="13" t="s">
        <v>5</v>
      </c>
      <c r="B18" s="20">
        <f>D18/F18*100</f>
        <v>92.677656221878365</v>
      </c>
      <c r="C18" s="20">
        <f>E18/F18*100</f>
        <v>7.3223437781216285</v>
      </c>
      <c r="D18" s="19">
        <f>SUM(D8:D17)</f>
        <v>3836285</v>
      </c>
      <c r="E18" s="19">
        <f>SUM(E8:E17)</f>
        <v>303100</v>
      </c>
      <c r="F18" s="19">
        <f>SUM(F8:F17)</f>
        <v>4139385</v>
      </c>
      <c r="G18" s="18">
        <v>35</v>
      </c>
      <c r="H18" s="19">
        <f>SUM(H8:H17)</f>
        <v>109608.14285714286</v>
      </c>
      <c r="I18" s="19">
        <f>SUM(I8:I17)</f>
        <v>8660</v>
      </c>
      <c r="J18" s="19">
        <f>SUM(J8:J17)</f>
        <v>118268.14285714286</v>
      </c>
      <c r="K18" s="14"/>
      <c r="L18" s="14"/>
      <c r="M18" s="14"/>
      <c r="N18" s="14"/>
      <c r="O18" s="14"/>
    </row>
    <row r="19" spans="1:15" x14ac:dyDescent="0.25">
      <c r="A19" s="12"/>
      <c r="B19" s="2"/>
      <c r="C19" s="2"/>
      <c r="D19" s="3"/>
      <c r="E19" s="3"/>
      <c r="F19" s="2"/>
      <c r="G19" s="2"/>
      <c r="H19" s="3"/>
      <c r="I19" s="2"/>
      <c r="J19" s="2"/>
    </row>
    <row r="20" spans="1:15" ht="15.75" customHeight="1" x14ac:dyDescent="0.25">
      <c r="A20" s="31" t="s">
        <v>32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5" ht="25.5" customHeight="1" x14ac:dyDescent="0.25">
      <c r="A21" s="33" t="s">
        <v>7</v>
      </c>
      <c r="B21" s="34" t="s">
        <v>1</v>
      </c>
      <c r="C21" s="35"/>
      <c r="D21" s="34" t="s">
        <v>2</v>
      </c>
      <c r="E21" s="35"/>
      <c r="F21" s="36" t="s">
        <v>18</v>
      </c>
      <c r="G21" s="33" t="s">
        <v>3</v>
      </c>
      <c r="H21" s="39" t="s">
        <v>19</v>
      </c>
      <c r="I21" s="40"/>
      <c r="J21" s="41"/>
    </row>
    <row r="22" spans="1:15" ht="89.25" x14ac:dyDescent="0.25">
      <c r="A22" s="33"/>
      <c r="B22" s="7" t="s">
        <v>16</v>
      </c>
      <c r="C22" s="7" t="s">
        <v>23</v>
      </c>
      <c r="D22" s="7" t="s">
        <v>17</v>
      </c>
      <c r="E22" s="7" t="s">
        <v>24</v>
      </c>
      <c r="F22" s="37"/>
      <c r="G22" s="38"/>
      <c r="H22" s="9" t="s">
        <v>4</v>
      </c>
      <c r="I22" s="10" t="s">
        <v>6</v>
      </c>
      <c r="J22" s="11" t="s">
        <v>5</v>
      </c>
    </row>
    <row r="23" spans="1:15" ht="26.25" x14ac:dyDescent="0.25">
      <c r="A23" s="6" t="s">
        <v>21</v>
      </c>
      <c r="B23" s="23">
        <v>63</v>
      </c>
      <c r="C23" s="23">
        <v>37</v>
      </c>
      <c r="D23" s="17">
        <f>F23*B23/100</f>
        <v>1136835</v>
      </c>
      <c r="E23" s="17">
        <f>F23*C23/100</f>
        <v>667665</v>
      </c>
      <c r="F23" s="17">
        <v>1804500</v>
      </c>
      <c r="G23" s="16" t="s">
        <v>20</v>
      </c>
      <c r="H23" s="17">
        <f>D23/$G$32</f>
        <v>63157.5</v>
      </c>
      <c r="I23" s="17">
        <f>E23/$G$32</f>
        <v>37092.5</v>
      </c>
      <c r="J23" s="20">
        <f>F23/G32</f>
        <v>100250</v>
      </c>
    </row>
    <row r="24" spans="1:15" ht="26.25" x14ac:dyDescent="0.25">
      <c r="A24" s="6" t="s">
        <v>22</v>
      </c>
      <c r="B24" s="23">
        <v>63</v>
      </c>
      <c r="C24" s="23">
        <v>37</v>
      </c>
      <c r="D24" s="17">
        <f t="shared" ref="D24:D30" si="5">F24*B24/100</f>
        <v>343324.17</v>
      </c>
      <c r="E24" s="17">
        <f t="shared" ref="E24:E31" si="6">F24*C24/100</f>
        <v>201634.83</v>
      </c>
      <c r="F24" s="17">
        <v>544959</v>
      </c>
      <c r="G24" s="16" t="s">
        <v>20</v>
      </c>
      <c r="H24" s="17">
        <f t="shared" ref="H24:H30" si="7">D24/$G$32</f>
        <v>19073.564999999999</v>
      </c>
      <c r="I24" s="17">
        <f t="shared" ref="I24:I31" si="8">E24/$G$32</f>
        <v>11201.934999999999</v>
      </c>
      <c r="J24" s="20">
        <f>F24/G32</f>
        <v>30275.5</v>
      </c>
    </row>
    <row r="25" spans="1:15" ht="26.25" hidden="1" x14ac:dyDescent="0.25">
      <c r="A25" s="6" t="s">
        <v>35</v>
      </c>
      <c r="B25" s="16"/>
      <c r="C25" s="16"/>
      <c r="D25" s="17">
        <f t="shared" si="5"/>
        <v>0</v>
      </c>
      <c r="E25" s="17">
        <f t="shared" si="6"/>
        <v>0</v>
      </c>
      <c r="F25" s="17"/>
      <c r="G25" s="16" t="s">
        <v>20</v>
      </c>
      <c r="H25" s="17"/>
      <c r="I25" s="17"/>
      <c r="J25" s="20"/>
    </row>
    <row r="26" spans="1:15" ht="29.25" hidden="1" customHeight="1" x14ac:dyDescent="0.25">
      <c r="A26" s="6" t="s">
        <v>9</v>
      </c>
      <c r="B26" s="16"/>
      <c r="C26" s="16"/>
      <c r="D26" s="17">
        <f t="shared" si="5"/>
        <v>0</v>
      </c>
      <c r="E26" s="17">
        <f t="shared" si="6"/>
        <v>0</v>
      </c>
      <c r="F26" s="17"/>
      <c r="G26" s="16" t="s">
        <v>20</v>
      </c>
      <c r="H26" s="17"/>
      <c r="I26" s="17"/>
      <c r="J26" s="20"/>
    </row>
    <row r="27" spans="1:15" ht="39" hidden="1" x14ac:dyDescent="0.25">
      <c r="A27" s="6" t="s">
        <v>10</v>
      </c>
      <c r="B27" s="16"/>
      <c r="C27" s="16"/>
      <c r="D27" s="17">
        <f t="shared" si="5"/>
        <v>0</v>
      </c>
      <c r="E27" s="17">
        <f t="shared" si="6"/>
        <v>0</v>
      </c>
      <c r="F27" s="17"/>
      <c r="G27" s="16" t="s">
        <v>20</v>
      </c>
      <c r="H27" s="17"/>
      <c r="I27" s="17"/>
      <c r="J27" s="20"/>
    </row>
    <row r="28" spans="1:15" ht="39" x14ac:dyDescent="0.25">
      <c r="A28" s="6" t="s">
        <v>11</v>
      </c>
      <c r="B28" s="16"/>
      <c r="C28" s="16">
        <v>100</v>
      </c>
      <c r="D28" s="17"/>
      <c r="E28" s="17">
        <f t="shared" si="6"/>
        <v>158900</v>
      </c>
      <c r="F28" s="17">
        <v>158900</v>
      </c>
      <c r="G28" s="16" t="s">
        <v>20</v>
      </c>
      <c r="H28" s="17"/>
      <c r="I28" s="17">
        <f t="shared" si="8"/>
        <v>8827.7777777777774</v>
      </c>
      <c r="J28" s="20">
        <f>F28/G32</f>
        <v>8827.7777777777774</v>
      </c>
    </row>
    <row r="29" spans="1:15" ht="26.25" hidden="1" x14ac:dyDescent="0.25">
      <c r="A29" s="6" t="s">
        <v>12</v>
      </c>
      <c r="B29" s="16"/>
      <c r="C29" s="16"/>
      <c r="D29" s="17"/>
      <c r="E29" s="17"/>
      <c r="F29" s="17"/>
      <c r="G29" s="16" t="s">
        <v>20</v>
      </c>
      <c r="H29" s="17"/>
      <c r="I29" s="17"/>
      <c r="J29" s="20"/>
    </row>
    <row r="30" spans="1:15" ht="28.5" customHeight="1" x14ac:dyDescent="0.25">
      <c r="A30" s="6" t="s">
        <v>13</v>
      </c>
      <c r="B30" s="16">
        <v>100</v>
      </c>
      <c r="C30" s="16"/>
      <c r="D30" s="17">
        <f t="shared" si="5"/>
        <v>114136</v>
      </c>
      <c r="E30" s="17"/>
      <c r="F30" s="17">
        <v>114136</v>
      </c>
      <c r="G30" s="16" t="s">
        <v>20</v>
      </c>
      <c r="H30" s="17">
        <f t="shared" si="7"/>
        <v>6340.8888888888887</v>
      </c>
      <c r="I30" s="17"/>
      <c r="J30" s="20">
        <f>F30/G32</f>
        <v>6340.8888888888887</v>
      </c>
    </row>
    <row r="31" spans="1:15" ht="42.75" customHeight="1" x14ac:dyDescent="0.25">
      <c r="A31" s="8" t="s">
        <v>14</v>
      </c>
      <c r="B31" s="16"/>
      <c r="C31" s="16">
        <v>100</v>
      </c>
      <c r="D31" s="17"/>
      <c r="E31" s="17">
        <f t="shared" si="6"/>
        <v>38320</v>
      </c>
      <c r="F31" s="17">
        <v>38320</v>
      </c>
      <c r="G31" s="16" t="s">
        <v>20</v>
      </c>
      <c r="H31" s="17"/>
      <c r="I31" s="17">
        <f t="shared" si="8"/>
        <v>2128.8888888888887</v>
      </c>
      <c r="J31" s="20">
        <f>F31/G32</f>
        <v>2128.8888888888887</v>
      </c>
    </row>
    <row r="32" spans="1:15" x14ac:dyDescent="0.25">
      <c r="A32" s="13" t="s">
        <v>5</v>
      </c>
      <c r="B32" s="20">
        <f>D32/F32*100</f>
        <v>59.917550449768207</v>
      </c>
      <c r="C32" s="20">
        <f>E32/F32*100</f>
        <v>40.082449550231793</v>
      </c>
      <c r="D32" s="19">
        <f>SUM(D23:D31)</f>
        <v>1594295.17</v>
      </c>
      <c r="E32" s="19">
        <f>SUM(E23:E31)</f>
        <v>1066519.83</v>
      </c>
      <c r="F32" s="19">
        <f>SUM(F23:F31)</f>
        <v>2660815</v>
      </c>
      <c r="G32" s="18">
        <v>18</v>
      </c>
      <c r="H32" s="19">
        <f>SUM(H23:H31)</f>
        <v>88571.953888888893</v>
      </c>
      <c r="I32" s="19">
        <f>SUM(I23:I31)</f>
        <v>59251.101666666669</v>
      </c>
      <c r="J32" s="19">
        <f>SUM(J23:J31)</f>
        <v>147823.05555555553</v>
      </c>
    </row>
    <row r="33" spans="1:15" x14ac:dyDescent="0.25">
      <c r="A33"/>
      <c r="B33" s="2"/>
      <c r="C33" s="2"/>
      <c r="D33" s="3"/>
      <c r="E33" s="3"/>
      <c r="G33" s="2"/>
      <c r="H33" s="3"/>
      <c r="I33" s="2"/>
      <c r="J33" s="2"/>
      <c r="K33"/>
      <c r="L33"/>
      <c r="M33"/>
      <c r="N33"/>
      <c r="O33"/>
    </row>
    <row r="34" spans="1:15" x14ac:dyDescent="0.25">
      <c r="A34"/>
      <c r="B34" s="2"/>
      <c r="C34" s="2"/>
      <c r="D34" s="3"/>
      <c r="E34" s="3"/>
      <c r="F34" s="3"/>
      <c r="G34" s="2"/>
      <c r="H34" s="3"/>
      <c r="I34" s="2"/>
      <c r="J34" s="2"/>
      <c r="K34"/>
      <c r="L34"/>
      <c r="M34"/>
      <c r="N34"/>
      <c r="O34"/>
    </row>
    <row r="35" spans="1:15" x14ac:dyDescent="0.25">
      <c r="A35"/>
      <c r="B35" s="2"/>
      <c r="C35" s="2"/>
      <c r="D35" s="3"/>
      <c r="E35" s="3"/>
      <c r="F35" s="2"/>
      <c r="G35" s="2"/>
      <c r="H35" s="3"/>
      <c r="I35" s="2"/>
      <c r="J35" s="2"/>
      <c r="K35"/>
      <c r="L35"/>
      <c r="M35"/>
      <c r="N35"/>
      <c r="O35"/>
    </row>
    <row r="36" spans="1:15" x14ac:dyDescent="0.25">
      <c r="A36"/>
      <c r="B36" s="2"/>
      <c r="C36" s="2"/>
      <c r="G36" s="2"/>
      <c r="H36" s="3"/>
      <c r="I36" s="2"/>
      <c r="J36" s="2"/>
      <c r="K36"/>
      <c r="L36"/>
      <c r="M36"/>
      <c r="N36"/>
      <c r="O36"/>
    </row>
    <row r="45" spans="1:15" x14ac:dyDescent="0.25">
      <c r="F45" s="3">
        <f>F18+F32</f>
        <v>6800200</v>
      </c>
    </row>
  </sheetData>
  <mergeCells count="16">
    <mergeCell ref="G1:J3"/>
    <mergeCell ref="C4:I4"/>
    <mergeCell ref="A5:J5"/>
    <mergeCell ref="A6:A7"/>
    <mergeCell ref="B6:C6"/>
    <mergeCell ref="D6:E6"/>
    <mergeCell ref="F6:F7"/>
    <mergeCell ref="G6:G7"/>
    <mergeCell ref="H6:J6"/>
    <mergeCell ref="A20:J20"/>
    <mergeCell ref="A21:A22"/>
    <mergeCell ref="B21:C21"/>
    <mergeCell ref="D21:E21"/>
    <mergeCell ref="F21:F22"/>
    <mergeCell ref="G21:G22"/>
    <mergeCell ref="H21:J2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F18" sqref="F18"/>
    </sheetView>
  </sheetViews>
  <sheetFormatPr defaultRowHeight="15.75" x14ac:dyDescent="0.25"/>
  <cols>
    <col min="1" max="1" width="18.140625" style="1" customWidth="1"/>
    <col min="2" max="2" width="13.5703125" style="1" customWidth="1"/>
    <col min="3" max="3" width="12.28515625" style="1" customWidth="1"/>
    <col min="4" max="4" width="13.5703125" style="1" customWidth="1"/>
    <col min="5" max="5" width="13.85546875" style="1" customWidth="1"/>
    <col min="6" max="6" width="14.7109375" style="1" customWidth="1"/>
    <col min="7" max="7" width="10.28515625" style="1" customWidth="1"/>
    <col min="8" max="8" width="12" style="4" customWidth="1"/>
    <col min="9" max="9" width="10.85546875" style="1" customWidth="1"/>
    <col min="10" max="10" width="10.5703125" style="1" customWidth="1"/>
    <col min="11" max="16" width="9.140625" style="1"/>
  </cols>
  <sheetData>
    <row r="1" spans="1:16" x14ac:dyDescent="0.25">
      <c r="G1" s="27" t="s">
        <v>59</v>
      </c>
      <c r="H1" s="28"/>
      <c r="I1" s="28"/>
      <c r="J1" s="28"/>
      <c r="K1"/>
      <c r="L1"/>
      <c r="M1"/>
      <c r="N1"/>
      <c r="O1"/>
      <c r="P1"/>
    </row>
    <row r="2" spans="1:16" x14ac:dyDescent="0.25">
      <c r="G2" s="28"/>
      <c r="H2" s="28"/>
      <c r="I2" s="28"/>
      <c r="J2" s="28"/>
      <c r="K2"/>
      <c r="L2"/>
      <c r="M2"/>
      <c r="N2"/>
      <c r="O2"/>
      <c r="P2"/>
    </row>
    <row r="3" spans="1:16" x14ac:dyDescent="0.25">
      <c r="G3" s="28"/>
      <c r="H3" s="28"/>
      <c r="I3" s="28"/>
      <c r="J3" s="28"/>
      <c r="K3"/>
      <c r="L3"/>
      <c r="M3"/>
      <c r="N3"/>
      <c r="O3"/>
      <c r="P3"/>
    </row>
    <row r="4" spans="1:16" ht="18.75" x14ac:dyDescent="0.3">
      <c r="C4" s="42" t="s">
        <v>29</v>
      </c>
      <c r="D4" s="43"/>
      <c r="E4" s="43"/>
      <c r="F4" s="43"/>
      <c r="G4" s="43"/>
      <c r="H4" s="43"/>
      <c r="I4" s="43"/>
      <c r="J4" s="5"/>
      <c r="K4"/>
      <c r="L4"/>
      <c r="M4"/>
      <c r="N4"/>
      <c r="O4"/>
      <c r="P4"/>
    </row>
    <row r="5" spans="1:16" ht="15.75" customHeight="1" x14ac:dyDescent="0.25">
      <c r="A5" s="29" t="s">
        <v>44</v>
      </c>
      <c r="B5" s="30"/>
      <c r="C5" s="30"/>
      <c r="D5" s="30"/>
      <c r="E5" s="30"/>
      <c r="F5" s="30"/>
      <c r="G5" s="30"/>
      <c r="H5" s="30"/>
      <c r="I5" s="30"/>
      <c r="J5" s="30"/>
      <c r="K5"/>
      <c r="L5"/>
      <c r="M5"/>
      <c r="N5"/>
      <c r="O5"/>
      <c r="P5"/>
    </row>
    <row r="6" spans="1:16" ht="26.25" customHeight="1" x14ac:dyDescent="0.25">
      <c r="A6" s="33" t="s">
        <v>7</v>
      </c>
      <c r="B6" s="34" t="s">
        <v>1</v>
      </c>
      <c r="C6" s="35"/>
      <c r="D6" s="34" t="s">
        <v>2</v>
      </c>
      <c r="E6" s="35"/>
      <c r="F6" s="36" t="s">
        <v>18</v>
      </c>
      <c r="G6" s="33" t="s">
        <v>3</v>
      </c>
      <c r="H6" s="39" t="s">
        <v>19</v>
      </c>
      <c r="I6" s="40"/>
      <c r="J6" s="41"/>
      <c r="K6"/>
      <c r="L6"/>
      <c r="M6"/>
      <c r="N6"/>
      <c r="O6"/>
      <c r="P6"/>
    </row>
    <row r="7" spans="1:16" ht="75" customHeight="1" x14ac:dyDescent="0.25">
      <c r="A7" s="33"/>
      <c r="B7" s="7" t="s">
        <v>16</v>
      </c>
      <c r="C7" s="7" t="s">
        <v>23</v>
      </c>
      <c r="D7" s="7" t="s">
        <v>17</v>
      </c>
      <c r="E7" s="7" t="s">
        <v>24</v>
      </c>
      <c r="F7" s="37"/>
      <c r="G7" s="38"/>
      <c r="H7" s="9" t="s">
        <v>4</v>
      </c>
      <c r="I7" s="10" t="s">
        <v>6</v>
      </c>
      <c r="J7" s="11" t="s">
        <v>5</v>
      </c>
      <c r="K7"/>
      <c r="L7"/>
      <c r="M7"/>
      <c r="N7"/>
      <c r="O7"/>
      <c r="P7"/>
    </row>
    <row r="8" spans="1:16" ht="27.75" customHeight="1" x14ac:dyDescent="0.25">
      <c r="A8" s="6" t="s">
        <v>21</v>
      </c>
      <c r="B8" s="23">
        <v>88</v>
      </c>
      <c r="C8" s="23">
        <v>12</v>
      </c>
      <c r="D8" s="17">
        <f>F8*B8/100</f>
        <v>1500280.32</v>
      </c>
      <c r="E8" s="17">
        <f>F8*C8/100</f>
        <v>204583.67999999999</v>
      </c>
      <c r="F8" s="17">
        <v>1704864</v>
      </c>
      <c r="G8" s="16" t="s">
        <v>20</v>
      </c>
      <c r="H8" s="17">
        <f>D8/$G$18</f>
        <v>83348.906666666677</v>
      </c>
      <c r="I8" s="17">
        <f>E8/$G$18</f>
        <v>11365.76</v>
      </c>
      <c r="J8" s="20">
        <f>F8/G18</f>
        <v>94714.666666666672</v>
      </c>
      <c r="K8"/>
      <c r="L8"/>
      <c r="M8"/>
      <c r="N8"/>
      <c r="O8"/>
      <c r="P8"/>
    </row>
    <row r="9" spans="1:16" ht="26.25" x14ac:dyDescent="0.25">
      <c r="A9" s="6" t="s">
        <v>22</v>
      </c>
      <c r="B9" s="23">
        <v>88</v>
      </c>
      <c r="C9" s="23">
        <v>12</v>
      </c>
      <c r="D9" s="17">
        <f t="shared" ref="D9:D15" si="0">F9*B9/100</f>
        <v>453085.6</v>
      </c>
      <c r="E9" s="17">
        <f t="shared" ref="E9:E13" si="1">F9*C9/100</f>
        <v>61784.4</v>
      </c>
      <c r="F9" s="17">
        <v>514870</v>
      </c>
      <c r="G9" s="16" t="s">
        <v>20</v>
      </c>
      <c r="H9" s="17">
        <f t="shared" ref="H9:H15" si="2">D9/$G$18</f>
        <v>25171.42222222222</v>
      </c>
      <c r="I9" s="17">
        <f t="shared" ref="I9:I17" si="3">E9/$G$18</f>
        <v>3432.4666666666667</v>
      </c>
      <c r="J9" s="20">
        <f>F9/G18</f>
        <v>28603.888888888891</v>
      </c>
      <c r="K9"/>
      <c r="L9"/>
      <c r="M9"/>
      <c r="N9"/>
      <c r="O9"/>
      <c r="P9"/>
    </row>
    <row r="10" spans="1:16" ht="26.25" x14ac:dyDescent="0.25">
      <c r="A10" s="6" t="s">
        <v>35</v>
      </c>
      <c r="B10" s="16">
        <v>100</v>
      </c>
      <c r="C10" s="16"/>
      <c r="D10" s="17">
        <f t="shared" si="0"/>
        <v>5000</v>
      </c>
      <c r="E10" s="17"/>
      <c r="F10" s="17">
        <v>5000</v>
      </c>
      <c r="G10" s="16" t="s">
        <v>20</v>
      </c>
      <c r="H10" s="17">
        <f t="shared" si="2"/>
        <v>277.77777777777777</v>
      </c>
      <c r="I10" s="17"/>
      <c r="J10" s="20">
        <f>F10/G18</f>
        <v>277.77777777777777</v>
      </c>
      <c r="K10"/>
      <c r="L10"/>
      <c r="M10"/>
      <c r="N10"/>
      <c r="O10"/>
      <c r="P10"/>
    </row>
    <row r="11" spans="1:16" ht="29.25" customHeight="1" x14ac:dyDescent="0.25">
      <c r="A11" s="6" t="s">
        <v>9</v>
      </c>
      <c r="B11" s="16">
        <v>100</v>
      </c>
      <c r="C11" s="16"/>
      <c r="D11" s="17">
        <v>1100</v>
      </c>
      <c r="E11" s="17"/>
      <c r="F11" s="17">
        <f>D11</f>
        <v>1100</v>
      </c>
      <c r="G11" s="16" t="s">
        <v>20</v>
      </c>
      <c r="H11" s="17">
        <f t="shared" si="2"/>
        <v>61.111111111111114</v>
      </c>
      <c r="I11" s="17"/>
      <c r="J11" s="20">
        <f>F11/G18</f>
        <v>61.111111111111114</v>
      </c>
      <c r="K11"/>
      <c r="L11"/>
      <c r="M11"/>
      <c r="N11"/>
      <c r="O11"/>
      <c r="P11"/>
    </row>
    <row r="12" spans="1:16" ht="39" x14ac:dyDescent="0.25">
      <c r="A12" s="6" t="s">
        <v>10</v>
      </c>
      <c r="B12" s="16">
        <v>100</v>
      </c>
      <c r="C12" s="16"/>
      <c r="D12" s="17">
        <f t="shared" si="0"/>
        <v>497960</v>
      </c>
      <c r="E12" s="17"/>
      <c r="F12" s="17">
        <v>497960</v>
      </c>
      <c r="G12" s="16" t="s">
        <v>20</v>
      </c>
      <c r="H12" s="17">
        <f t="shared" si="2"/>
        <v>27664.444444444445</v>
      </c>
      <c r="I12" s="17"/>
      <c r="J12" s="20">
        <f>F12/G18</f>
        <v>27664.444444444445</v>
      </c>
      <c r="K12"/>
      <c r="L12"/>
      <c r="M12"/>
      <c r="N12"/>
      <c r="O12"/>
      <c r="P12"/>
    </row>
    <row r="13" spans="1:16" ht="39" x14ac:dyDescent="0.25">
      <c r="A13" s="6" t="s">
        <v>11</v>
      </c>
      <c r="B13" s="16"/>
      <c r="C13" s="16">
        <v>100</v>
      </c>
      <c r="D13" s="17"/>
      <c r="E13" s="17">
        <f t="shared" si="1"/>
        <v>77600</v>
      </c>
      <c r="F13" s="17">
        <v>77600</v>
      </c>
      <c r="G13" s="16" t="s">
        <v>20</v>
      </c>
      <c r="H13" s="17"/>
      <c r="I13" s="17">
        <f t="shared" si="3"/>
        <v>4311.1111111111113</v>
      </c>
      <c r="J13" s="20">
        <f>F13/G18</f>
        <v>4311.1111111111113</v>
      </c>
      <c r="K13"/>
      <c r="L13"/>
      <c r="M13"/>
      <c r="N13"/>
      <c r="O13"/>
      <c r="P13"/>
    </row>
    <row r="14" spans="1:16" ht="26.25" x14ac:dyDescent="0.25">
      <c r="A14" s="6" t="s">
        <v>12</v>
      </c>
      <c r="B14" s="16"/>
      <c r="C14" s="16">
        <v>100</v>
      </c>
      <c r="D14" s="17"/>
      <c r="E14" s="17">
        <v>15000</v>
      </c>
      <c r="F14" s="17">
        <f>E14</f>
        <v>15000</v>
      </c>
      <c r="G14" s="16" t="s">
        <v>20</v>
      </c>
      <c r="H14" s="17"/>
      <c r="I14" s="17">
        <f t="shared" si="3"/>
        <v>833.33333333333337</v>
      </c>
      <c r="J14" s="20">
        <f>F14/G18</f>
        <v>833.33333333333337</v>
      </c>
      <c r="K14"/>
      <c r="L14"/>
      <c r="M14"/>
      <c r="N14"/>
      <c r="O14"/>
      <c r="P14"/>
    </row>
    <row r="15" spans="1:16" ht="28.5" customHeight="1" x14ac:dyDescent="0.25">
      <c r="A15" s="6" t="s">
        <v>13</v>
      </c>
      <c r="B15" s="16">
        <v>100</v>
      </c>
      <c r="C15" s="16"/>
      <c r="D15" s="17">
        <f t="shared" si="0"/>
        <v>12340</v>
      </c>
      <c r="E15" s="17"/>
      <c r="F15" s="17">
        <v>12340</v>
      </c>
      <c r="G15" s="16" t="s">
        <v>20</v>
      </c>
      <c r="H15" s="17">
        <f t="shared" si="2"/>
        <v>685.55555555555554</v>
      </c>
      <c r="I15" s="17"/>
      <c r="J15" s="20">
        <f>F15/G18</f>
        <v>685.55555555555554</v>
      </c>
      <c r="K15"/>
      <c r="L15"/>
      <c r="M15"/>
      <c r="N15"/>
      <c r="O15"/>
      <c r="P15"/>
    </row>
    <row r="16" spans="1:16" ht="31.5" customHeight="1" x14ac:dyDescent="0.25">
      <c r="A16" s="6" t="s">
        <v>14</v>
      </c>
      <c r="B16" s="16"/>
      <c r="C16" s="16">
        <v>100</v>
      </c>
      <c r="D16" s="17"/>
      <c r="E16" s="17">
        <v>9000</v>
      </c>
      <c r="F16" s="17">
        <f>E16</f>
        <v>9000</v>
      </c>
      <c r="G16" s="16" t="s">
        <v>20</v>
      </c>
      <c r="H16" s="17"/>
      <c r="I16" s="17">
        <f t="shared" si="3"/>
        <v>500</v>
      </c>
      <c r="J16" s="20">
        <f>F16/G18</f>
        <v>500</v>
      </c>
      <c r="K16"/>
      <c r="L16"/>
      <c r="M16"/>
      <c r="N16"/>
      <c r="O16"/>
      <c r="P16"/>
    </row>
    <row r="17" spans="1:16" ht="26.25" hidden="1" x14ac:dyDescent="0.25">
      <c r="A17" s="6" t="s">
        <v>15</v>
      </c>
      <c r="B17" s="16"/>
      <c r="C17" s="16"/>
      <c r="D17" s="17"/>
      <c r="E17" s="17"/>
      <c r="F17" s="17">
        <f t="shared" ref="F17" si="4">D17+E17</f>
        <v>0</v>
      </c>
      <c r="G17" s="16" t="s">
        <v>20</v>
      </c>
      <c r="H17" s="17">
        <f>D17/G18</f>
        <v>0</v>
      </c>
      <c r="I17" s="17">
        <f t="shared" si="3"/>
        <v>0</v>
      </c>
      <c r="J17" s="20">
        <f>F17/15</f>
        <v>0</v>
      </c>
    </row>
    <row r="18" spans="1:16" s="15" customFormat="1" x14ac:dyDescent="0.25">
      <c r="A18" s="13" t="s">
        <v>5</v>
      </c>
      <c r="B18" s="20">
        <f>D18/F18*100</f>
        <v>87.033031284820922</v>
      </c>
      <c r="C18" s="20">
        <f>E18/F18*100</f>
        <v>12.966968715179084</v>
      </c>
      <c r="D18" s="19">
        <f>SUM(D8:D17)</f>
        <v>2469765.92</v>
      </c>
      <c r="E18" s="19">
        <f>SUM(E8:E17)</f>
        <v>367968.08</v>
      </c>
      <c r="F18" s="19">
        <f>SUM(F8:F17)</f>
        <v>2837734</v>
      </c>
      <c r="G18" s="18">
        <v>18</v>
      </c>
      <c r="H18" s="19">
        <f>SUM(H8:H17)</f>
        <v>137209.21777777778</v>
      </c>
      <c r="I18" s="19">
        <f>SUM(I8:I17)</f>
        <v>20442.671111111111</v>
      </c>
      <c r="J18" s="19">
        <f>SUM(J8:J17)</f>
        <v>157651.88888888893</v>
      </c>
      <c r="K18" s="14"/>
      <c r="L18" s="14"/>
      <c r="M18" s="14"/>
      <c r="N18" s="14"/>
      <c r="O18" s="14"/>
      <c r="P18" s="14"/>
    </row>
    <row r="19" spans="1:16" x14ac:dyDescent="0.25">
      <c r="A19" s="12"/>
      <c r="B19" s="2"/>
      <c r="C19" s="2"/>
      <c r="D19" s="2"/>
      <c r="E19" s="2"/>
      <c r="F19" s="2"/>
      <c r="G19" s="2"/>
      <c r="H19" s="3"/>
      <c r="I19" s="2"/>
      <c r="J19" s="2"/>
    </row>
    <row r="20" spans="1:16" x14ac:dyDescent="0.25">
      <c r="A20"/>
      <c r="B20" s="2"/>
      <c r="C20" s="2"/>
      <c r="D20" s="3"/>
      <c r="E20" s="2"/>
      <c r="F20" s="2"/>
      <c r="G20" s="2"/>
      <c r="H20" s="3"/>
      <c r="I20" s="2"/>
      <c r="J20" s="2"/>
      <c r="K20"/>
      <c r="L20"/>
      <c r="M20"/>
      <c r="N20"/>
      <c r="O20"/>
      <c r="P20"/>
    </row>
    <row r="21" spans="1:16" x14ac:dyDescent="0.25">
      <c r="A21"/>
      <c r="B21" s="2"/>
      <c r="C21" s="2"/>
      <c r="D21" s="3"/>
      <c r="E21" s="2"/>
      <c r="F21" s="2"/>
      <c r="G21" s="2"/>
      <c r="H21" s="3"/>
      <c r="I21" s="2"/>
      <c r="J21" s="2"/>
      <c r="K21"/>
      <c r="L21"/>
      <c r="M21"/>
      <c r="N21"/>
      <c r="O21"/>
      <c r="P21"/>
    </row>
    <row r="22" spans="1:16" x14ac:dyDescent="0.25">
      <c r="A22"/>
      <c r="B22" s="2"/>
      <c r="C22" s="2"/>
      <c r="D22" s="3"/>
      <c r="E22" s="3"/>
      <c r="F22" s="3"/>
      <c r="G22" s="2"/>
      <c r="H22" s="3"/>
      <c r="I22" s="2"/>
      <c r="J22" s="2"/>
      <c r="K22"/>
      <c r="L22"/>
      <c r="M22"/>
      <c r="N22"/>
      <c r="O22"/>
      <c r="P22"/>
    </row>
  </sheetData>
  <mergeCells count="9">
    <mergeCell ref="G1:J3"/>
    <mergeCell ref="C4:I4"/>
    <mergeCell ref="A5:J5"/>
    <mergeCell ref="A6:A7"/>
    <mergeCell ref="B6:C6"/>
    <mergeCell ref="D6:E6"/>
    <mergeCell ref="F6:F7"/>
    <mergeCell ref="G6:G7"/>
    <mergeCell ref="H6:J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F17" sqref="F17"/>
    </sheetView>
  </sheetViews>
  <sheetFormatPr defaultRowHeight="15.75" x14ac:dyDescent="0.25"/>
  <cols>
    <col min="1" max="1" width="18.140625" style="1" customWidth="1"/>
    <col min="2" max="2" width="13.5703125" style="1" customWidth="1"/>
    <col min="3" max="3" width="12.28515625" style="1" customWidth="1"/>
    <col min="4" max="4" width="13.5703125" style="1" customWidth="1"/>
    <col min="5" max="5" width="13.85546875" style="1" customWidth="1"/>
    <col min="6" max="6" width="14.7109375" style="1" customWidth="1"/>
    <col min="7" max="7" width="10.28515625" style="1" customWidth="1"/>
    <col min="8" max="8" width="12" style="4" customWidth="1"/>
    <col min="9" max="9" width="10.85546875" style="1" customWidth="1"/>
    <col min="10" max="10" width="10.5703125" style="1" customWidth="1"/>
    <col min="11" max="14" width="9.140625" style="1"/>
  </cols>
  <sheetData>
    <row r="1" spans="1:14" x14ac:dyDescent="0.25">
      <c r="G1" s="27" t="s">
        <v>54</v>
      </c>
      <c r="H1" s="28"/>
      <c r="I1" s="28"/>
      <c r="J1" s="28"/>
      <c r="K1"/>
      <c r="L1"/>
      <c r="M1"/>
      <c r="N1"/>
    </row>
    <row r="2" spans="1:14" x14ac:dyDescent="0.25">
      <c r="G2" s="28"/>
      <c r="H2" s="28"/>
      <c r="I2" s="28"/>
      <c r="J2" s="28"/>
      <c r="K2"/>
      <c r="L2"/>
      <c r="M2"/>
      <c r="N2"/>
    </row>
    <row r="3" spans="1:14" x14ac:dyDescent="0.25">
      <c r="G3" s="28"/>
      <c r="H3" s="28"/>
      <c r="I3" s="28"/>
      <c r="J3" s="28"/>
      <c r="K3"/>
      <c r="L3"/>
      <c r="M3"/>
      <c r="N3"/>
    </row>
    <row r="4" spans="1:14" ht="18.75" x14ac:dyDescent="0.3">
      <c r="C4" s="42" t="s">
        <v>30</v>
      </c>
      <c r="D4" s="43"/>
      <c r="E4" s="43"/>
      <c r="F4" s="43"/>
      <c r="G4" s="43"/>
      <c r="H4" s="43"/>
      <c r="I4" s="43"/>
      <c r="J4" s="5"/>
      <c r="K4"/>
      <c r="L4"/>
      <c r="M4"/>
      <c r="N4"/>
    </row>
    <row r="5" spans="1:14" ht="15.75" customHeight="1" x14ac:dyDescent="0.25">
      <c r="A5" s="29" t="s">
        <v>44</v>
      </c>
      <c r="B5" s="30"/>
      <c r="C5" s="30"/>
      <c r="D5" s="30"/>
      <c r="E5" s="30"/>
      <c r="F5" s="30"/>
      <c r="G5" s="30"/>
      <c r="H5" s="30"/>
      <c r="I5" s="30"/>
      <c r="J5" s="30"/>
      <c r="K5"/>
      <c r="L5"/>
      <c r="M5"/>
      <c r="N5"/>
    </row>
    <row r="6" spans="1:14" ht="26.25" customHeight="1" x14ac:dyDescent="0.25">
      <c r="A6" s="33" t="s">
        <v>7</v>
      </c>
      <c r="B6" s="34" t="s">
        <v>1</v>
      </c>
      <c r="C6" s="35"/>
      <c r="D6" s="34" t="s">
        <v>2</v>
      </c>
      <c r="E6" s="35"/>
      <c r="F6" s="36" t="s">
        <v>18</v>
      </c>
      <c r="G6" s="33" t="s">
        <v>3</v>
      </c>
      <c r="H6" s="39" t="s">
        <v>19</v>
      </c>
      <c r="I6" s="40"/>
      <c r="J6" s="41"/>
      <c r="K6"/>
      <c r="L6"/>
      <c r="M6"/>
      <c r="N6"/>
    </row>
    <row r="7" spans="1:14" ht="75" customHeight="1" x14ac:dyDescent="0.25">
      <c r="A7" s="33"/>
      <c r="B7" s="7" t="s">
        <v>16</v>
      </c>
      <c r="C7" s="7" t="s">
        <v>23</v>
      </c>
      <c r="D7" s="7" t="s">
        <v>17</v>
      </c>
      <c r="E7" s="7" t="s">
        <v>24</v>
      </c>
      <c r="F7" s="37"/>
      <c r="G7" s="38"/>
      <c r="H7" s="9" t="s">
        <v>4</v>
      </c>
      <c r="I7" s="10" t="s">
        <v>6</v>
      </c>
      <c r="J7" s="11" t="s">
        <v>5</v>
      </c>
      <c r="K7"/>
      <c r="L7"/>
      <c r="M7"/>
      <c r="N7"/>
    </row>
    <row r="8" spans="1:14" ht="27.75" customHeight="1" x14ac:dyDescent="0.25">
      <c r="A8" s="6" t="s">
        <v>21</v>
      </c>
      <c r="B8" s="23">
        <v>70</v>
      </c>
      <c r="C8" s="23">
        <v>30</v>
      </c>
      <c r="D8" s="17">
        <f>F8*B8/100</f>
        <v>1763814.5</v>
      </c>
      <c r="E8" s="17">
        <f>F8*C8/100</f>
        <v>755920.5</v>
      </c>
      <c r="F8" s="17">
        <v>2519735</v>
      </c>
      <c r="G8" s="16" t="s">
        <v>20</v>
      </c>
      <c r="H8" s="17">
        <f>D8/$G$17</f>
        <v>56897.241935483871</v>
      </c>
      <c r="I8" s="17">
        <f>E8/$G$17</f>
        <v>24384.532258064515</v>
      </c>
      <c r="J8" s="20">
        <f>F8/G17</f>
        <v>81281.774193548394</v>
      </c>
      <c r="K8"/>
      <c r="L8"/>
      <c r="M8"/>
      <c r="N8"/>
    </row>
    <row r="9" spans="1:14" ht="26.25" x14ac:dyDescent="0.25">
      <c r="A9" s="6" t="s">
        <v>22</v>
      </c>
      <c r="B9" s="23">
        <v>70</v>
      </c>
      <c r="C9" s="23">
        <v>30</v>
      </c>
      <c r="D9" s="17">
        <f t="shared" ref="D9:D12" si="0">F9*B9/100</f>
        <v>532672.69999999995</v>
      </c>
      <c r="E9" s="17">
        <f t="shared" ref="E9:E13" si="1">F9*C9/100</f>
        <v>228288.3</v>
      </c>
      <c r="F9" s="17">
        <v>760961</v>
      </c>
      <c r="G9" s="16" t="s">
        <v>20</v>
      </c>
      <c r="H9" s="17">
        <f t="shared" ref="H9:H15" si="2">D9/$G$17</f>
        <v>17182.990322580645</v>
      </c>
      <c r="I9" s="17">
        <f t="shared" ref="I9:I16" si="3">E9/$G$17</f>
        <v>7364.1387096774188</v>
      </c>
      <c r="J9" s="20">
        <f>F9/G17</f>
        <v>24547.129032258064</v>
      </c>
      <c r="K9"/>
      <c r="L9"/>
      <c r="M9"/>
      <c r="N9"/>
    </row>
    <row r="10" spans="1:14" ht="26.25" x14ac:dyDescent="0.25">
      <c r="A10" s="6" t="s">
        <v>35</v>
      </c>
      <c r="B10" s="16">
        <v>100</v>
      </c>
      <c r="C10" s="16"/>
      <c r="D10" s="17">
        <f t="shared" si="0"/>
        <v>5500</v>
      </c>
      <c r="E10" s="17"/>
      <c r="F10" s="17">
        <v>5500</v>
      </c>
      <c r="G10" s="16" t="s">
        <v>20</v>
      </c>
      <c r="H10" s="17">
        <f t="shared" si="2"/>
        <v>177.41935483870967</v>
      </c>
      <c r="I10" s="17"/>
      <c r="J10" s="20">
        <f>F10/G17</f>
        <v>177.41935483870967</v>
      </c>
      <c r="K10"/>
      <c r="L10"/>
      <c r="M10"/>
      <c r="N10"/>
    </row>
    <row r="11" spans="1:14" ht="29.25" customHeight="1" x14ac:dyDescent="0.25">
      <c r="A11" s="6" t="s">
        <v>9</v>
      </c>
      <c r="B11" s="16">
        <v>100</v>
      </c>
      <c r="C11" s="16"/>
      <c r="D11" s="17">
        <v>3900</v>
      </c>
      <c r="E11" s="17"/>
      <c r="F11" s="17">
        <f>D11+E11</f>
        <v>3900</v>
      </c>
      <c r="G11" s="16" t="s">
        <v>20</v>
      </c>
      <c r="H11" s="17">
        <f t="shared" si="2"/>
        <v>125.80645161290323</v>
      </c>
      <c r="I11" s="17"/>
      <c r="J11" s="20">
        <f>F11/G17</f>
        <v>125.80645161290323</v>
      </c>
      <c r="K11"/>
      <c r="L11"/>
      <c r="M11"/>
      <c r="N11"/>
    </row>
    <row r="12" spans="1:14" ht="39" x14ac:dyDescent="0.25">
      <c r="A12" s="6" t="s">
        <v>10</v>
      </c>
      <c r="B12" s="16">
        <v>100</v>
      </c>
      <c r="C12" s="16"/>
      <c r="D12" s="17">
        <f t="shared" si="0"/>
        <v>778800</v>
      </c>
      <c r="E12" s="17"/>
      <c r="F12" s="17">
        <v>778800</v>
      </c>
      <c r="G12" s="16" t="s">
        <v>20</v>
      </c>
      <c r="H12" s="17">
        <f t="shared" si="2"/>
        <v>25122.580645161292</v>
      </c>
      <c r="I12" s="17"/>
      <c r="J12" s="20">
        <f>F12/G17</f>
        <v>25122.580645161292</v>
      </c>
      <c r="K12"/>
      <c r="L12"/>
      <c r="M12"/>
      <c r="N12"/>
    </row>
    <row r="13" spans="1:14" ht="39" x14ac:dyDescent="0.25">
      <c r="A13" s="6" t="s">
        <v>11</v>
      </c>
      <c r="B13" s="16"/>
      <c r="C13" s="16">
        <v>100</v>
      </c>
      <c r="D13" s="17"/>
      <c r="E13" s="17">
        <f t="shared" si="1"/>
        <v>120310</v>
      </c>
      <c r="F13" s="17">
        <v>120310</v>
      </c>
      <c r="G13" s="16" t="s">
        <v>20</v>
      </c>
      <c r="H13" s="17"/>
      <c r="I13" s="17">
        <f t="shared" si="3"/>
        <v>3880.9677419354839</v>
      </c>
      <c r="J13" s="20">
        <f>F13/G17</f>
        <v>3880.9677419354839</v>
      </c>
      <c r="K13"/>
      <c r="L13"/>
      <c r="M13"/>
      <c r="N13"/>
    </row>
    <row r="14" spans="1:14" ht="26.25" x14ac:dyDescent="0.25">
      <c r="A14" s="6" t="s">
        <v>12</v>
      </c>
      <c r="B14" s="16"/>
      <c r="C14" s="16">
        <v>100</v>
      </c>
      <c r="D14" s="17"/>
      <c r="E14" s="17">
        <v>210000</v>
      </c>
      <c r="F14" s="17">
        <f>D14+E14</f>
        <v>210000</v>
      </c>
      <c r="G14" s="16" t="s">
        <v>20</v>
      </c>
      <c r="H14" s="17"/>
      <c r="I14" s="17">
        <f t="shared" si="3"/>
        <v>6774.1935483870966</v>
      </c>
      <c r="J14" s="20">
        <f>F14/G17</f>
        <v>6774.1935483870966</v>
      </c>
      <c r="K14"/>
      <c r="L14"/>
      <c r="M14"/>
      <c r="N14"/>
    </row>
    <row r="15" spans="1:14" ht="28.5" customHeight="1" x14ac:dyDescent="0.25">
      <c r="A15" s="6" t="s">
        <v>13</v>
      </c>
      <c r="B15" s="16">
        <v>100</v>
      </c>
      <c r="C15" s="16"/>
      <c r="D15" s="17">
        <v>25325</v>
      </c>
      <c r="E15" s="17"/>
      <c r="F15" s="17">
        <f>D15+E15</f>
        <v>25325</v>
      </c>
      <c r="G15" s="16" t="s">
        <v>20</v>
      </c>
      <c r="H15" s="17">
        <f t="shared" si="2"/>
        <v>816.93548387096769</v>
      </c>
      <c r="I15" s="17"/>
      <c r="J15" s="20">
        <f>F15/G17</f>
        <v>816.93548387096769</v>
      </c>
      <c r="K15"/>
      <c r="L15"/>
      <c r="M15"/>
      <c r="N15"/>
    </row>
    <row r="16" spans="1:14" ht="31.5" customHeight="1" x14ac:dyDescent="0.25">
      <c r="A16" s="6" t="s">
        <v>14</v>
      </c>
      <c r="B16" s="16"/>
      <c r="C16" s="16">
        <v>100</v>
      </c>
      <c r="D16" s="17"/>
      <c r="E16" s="17">
        <v>35365</v>
      </c>
      <c r="F16" s="17">
        <f>D16+E16</f>
        <v>35365</v>
      </c>
      <c r="G16" s="16" t="s">
        <v>20</v>
      </c>
      <c r="H16" s="17"/>
      <c r="I16" s="17">
        <f t="shared" si="3"/>
        <v>1140.8064516129032</v>
      </c>
      <c r="J16" s="20">
        <f>F16/G17</f>
        <v>1140.8064516129032</v>
      </c>
      <c r="K16"/>
      <c r="L16"/>
      <c r="M16"/>
      <c r="N16"/>
    </row>
    <row r="17" spans="1:14" s="15" customFormat="1" x14ac:dyDescent="0.25">
      <c r="A17" s="13" t="s">
        <v>5</v>
      </c>
      <c r="B17" s="20">
        <f>D17/F17*100</f>
        <v>69.732841303922783</v>
      </c>
      <c r="C17" s="20">
        <f>E17/F17*100</f>
        <v>30.267158696077217</v>
      </c>
      <c r="D17" s="19">
        <f>SUM(D8:D16)</f>
        <v>3110012.2</v>
      </c>
      <c r="E17" s="19">
        <f>SUM(E8:E16)</f>
        <v>1349883.8</v>
      </c>
      <c r="F17" s="19">
        <f>SUM(F8:F16)</f>
        <v>4459896</v>
      </c>
      <c r="G17" s="18">
        <v>31</v>
      </c>
      <c r="H17" s="19">
        <f>SUM(H8:H16)</f>
        <v>100322.97419354839</v>
      </c>
      <c r="I17" s="19">
        <f>SUM(I8:I16)</f>
        <v>43544.63870967742</v>
      </c>
      <c r="J17" s="19">
        <f>SUM(J8:J16)</f>
        <v>143867.61290322582</v>
      </c>
      <c r="K17" s="14"/>
      <c r="L17" s="14"/>
      <c r="M17" s="14"/>
      <c r="N17" s="14"/>
    </row>
    <row r="18" spans="1:14" x14ac:dyDescent="0.25">
      <c r="A18" s="12"/>
      <c r="B18" s="2"/>
      <c r="C18" s="2"/>
      <c r="D18" s="2"/>
      <c r="E18" s="2"/>
      <c r="F18" s="2"/>
      <c r="G18" s="2"/>
      <c r="H18" s="3"/>
      <c r="I18" s="2"/>
      <c r="J18" s="2"/>
    </row>
    <row r="19" spans="1:14" x14ac:dyDescent="0.25">
      <c r="A19"/>
      <c r="B19" s="2"/>
      <c r="C19" s="2"/>
      <c r="D19" s="3"/>
      <c r="E19" s="2"/>
      <c r="F19" s="2"/>
      <c r="G19" s="2"/>
      <c r="H19" s="3"/>
      <c r="I19" s="2"/>
      <c r="J19" s="2"/>
      <c r="K19"/>
      <c r="L19"/>
      <c r="M19"/>
      <c r="N19"/>
    </row>
    <row r="20" spans="1:14" x14ac:dyDescent="0.25">
      <c r="A20"/>
      <c r="B20" s="2"/>
      <c r="C20" s="2"/>
      <c r="D20" s="3"/>
      <c r="E20" s="2"/>
      <c r="F20" s="2"/>
      <c r="G20" s="2"/>
      <c r="H20" s="3"/>
      <c r="I20" s="2"/>
      <c r="J20" s="2"/>
      <c r="K20"/>
      <c r="L20"/>
      <c r="M20"/>
      <c r="N20"/>
    </row>
    <row r="21" spans="1:14" x14ac:dyDescent="0.25">
      <c r="A21"/>
      <c r="B21" s="2"/>
      <c r="C21" s="2"/>
      <c r="D21" s="3"/>
      <c r="E21" s="3"/>
      <c r="F21" s="3"/>
      <c r="G21" s="2"/>
      <c r="H21" s="3"/>
      <c r="I21" s="2"/>
      <c r="J21" s="2"/>
      <c r="K21"/>
      <c r="L21"/>
      <c r="M21"/>
      <c r="N21"/>
    </row>
  </sheetData>
  <mergeCells count="9">
    <mergeCell ref="G1:J3"/>
    <mergeCell ref="C4:I4"/>
    <mergeCell ref="A5:J5"/>
    <mergeCell ref="A6:A7"/>
    <mergeCell ref="B6:C6"/>
    <mergeCell ref="D6:E6"/>
    <mergeCell ref="F6:F7"/>
    <mergeCell ref="G6:G7"/>
    <mergeCell ref="H6:J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E11" sqref="E11"/>
    </sheetView>
  </sheetViews>
  <sheetFormatPr defaultRowHeight="15.75" x14ac:dyDescent="0.25"/>
  <cols>
    <col min="1" max="1" width="18.140625" style="1" customWidth="1"/>
    <col min="2" max="2" width="13.5703125" style="1" customWidth="1"/>
    <col min="3" max="3" width="12.28515625" style="1" customWidth="1"/>
    <col min="4" max="4" width="13.5703125" style="1" customWidth="1"/>
    <col min="5" max="5" width="13.85546875" style="1" customWidth="1"/>
    <col min="6" max="6" width="14.7109375" style="1" customWidth="1"/>
    <col min="7" max="7" width="10.28515625" style="1" customWidth="1"/>
    <col min="8" max="8" width="12" style="4" customWidth="1"/>
    <col min="9" max="9" width="10.85546875" style="1" customWidth="1"/>
    <col min="10" max="10" width="10.5703125" style="1" customWidth="1"/>
    <col min="11" max="16" width="9.140625" style="1"/>
  </cols>
  <sheetData>
    <row r="1" spans="1:16" x14ac:dyDescent="0.25">
      <c r="G1" s="27" t="s">
        <v>51</v>
      </c>
      <c r="H1" s="28"/>
      <c r="I1" s="28"/>
      <c r="J1" s="28"/>
      <c r="K1"/>
      <c r="L1"/>
      <c r="M1"/>
      <c r="N1"/>
      <c r="O1"/>
      <c r="P1"/>
    </row>
    <row r="2" spans="1:16" x14ac:dyDescent="0.25">
      <c r="G2" s="28"/>
      <c r="H2" s="28"/>
      <c r="I2" s="28"/>
      <c r="J2" s="28"/>
      <c r="K2"/>
      <c r="L2"/>
      <c r="M2"/>
      <c r="N2"/>
      <c r="O2"/>
      <c r="P2"/>
    </row>
    <row r="3" spans="1:16" x14ac:dyDescent="0.25">
      <c r="G3" s="28"/>
      <c r="H3" s="28"/>
      <c r="I3" s="28"/>
      <c r="J3" s="28"/>
      <c r="K3"/>
      <c r="L3"/>
      <c r="M3"/>
      <c r="N3"/>
      <c r="O3"/>
      <c r="P3"/>
    </row>
    <row r="4" spans="1:16" ht="18.75" x14ac:dyDescent="0.3">
      <c r="A4" s="24">
        <v>41272</v>
      </c>
      <c r="C4" s="42" t="s">
        <v>31</v>
      </c>
      <c r="D4" s="43"/>
      <c r="E4" s="43"/>
      <c r="F4" s="43"/>
      <c r="G4" s="43"/>
      <c r="H4" s="43"/>
      <c r="I4" s="43"/>
      <c r="J4" s="5"/>
      <c r="K4"/>
      <c r="L4"/>
      <c r="M4"/>
      <c r="N4"/>
      <c r="O4"/>
      <c r="P4"/>
    </row>
    <row r="5" spans="1:16" ht="15.75" customHeight="1" x14ac:dyDescent="0.25">
      <c r="A5" s="29" t="s">
        <v>32</v>
      </c>
      <c r="B5" s="30"/>
      <c r="C5" s="30"/>
      <c r="D5" s="30"/>
      <c r="E5" s="30"/>
      <c r="F5" s="30"/>
      <c r="G5" s="30"/>
      <c r="H5" s="30"/>
      <c r="I5" s="30"/>
      <c r="J5" s="30"/>
      <c r="K5"/>
      <c r="L5"/>
      <c r="M5"/>
      <c r="N5"/>
      <c r="O5"/>
      <c r="P5"/>
    </row>
    <row r="6" spans="1:16" ht="26.25" customHeight="1" x14ac:dyDescent="0.25">
      <c r="A6" s="33" t="s">
        <v>7</v>
      </c>
      <c r="B6" s="34" t="s">
        <v>1</v>
      </c>
      <c r="C6" s="35"/>
      <c r="D6" s="34" t="s">
        <v>2</v>
      </c>
      <c r="E6" s="35"/>
      <c r="F6" s="36" t="s">
        <v>18</v>
      </c>
      <c r="G6" s="33" t="s">
        <v>3</v>
      </c>
      <c r="H6" s="39" t="s">
        <v>19</v>
      </c>
      <c r="I6" s="40"/>
      <c r="J6" s="41"/>
      <c r="K6"/>
      <c r="L6"/>
      <c r="M6"/>
      <c r="N6"/>
      <c r="O6"/>
      <c r="P6"/>
    </row>
    <row r="7" spans="1:16" ht="75" customHeight="1" x14ac:dyDescent="0.25">
      <c r="A7" s="33"/>
      <c r="B7" s="7" t="s">
        <v>16</v>
      </c>
      <c r="C7" s="7" t="s">
        <v>23</v>
      </c>
      <c r="D7" s="7" t="s">
        <v>17</v>
      </c>
      <c r="E7" s="7" t="s">
        <v>24</v>
      </c>
      <c r="F7" s="37"/>
      <c r="G7" s="38"/>
      <c r="H7" s="9" t="s">
        <v>4</v>
      </c>
      <c r="I7" s="10" t="s">
        <v>6</v>
      </c>
      <c r="J7" s="11" t="s">
        <v>5</v>
      </c>
      <c r="K7"/>
      <c r="L7"/>
      <c r="M7"/>
      <c r="N7"/>
      <c r="O7"/>
      <c r="P7"/>
    </row>
    <row r="8" spans="1:16" ht="27.75" customHeight="1" x14ac:dyDescent="0.25">
      <c r="A8" s="6" t="s">
        <v>21</v>
      </c>
      <c r="B8" s="23">
        <v>51</v>
      </c>
      <c r="C8" s="23">
        <v>49</v>
      </c>
      <c r="D8" s="17">
        <f>F8*B8/100</f>
        <v>3976398.6</v>
      </c>
      <c r="E8" s="17">
        <f>F8*C8/100</f>
        <v>3820461.4</v>
      </c>
      <c r="F8" s="17">
        <v>7796860</v>
      </c>
      <c r="G8" s="16" t="s">
        <v>20</v>
      </c>
      <c r="H8" s="17">
        <f>D8/$G$17</f>
        <v>30824.795348837211</v>
      </c>
      <c r="I8" s="17">
        <f>E8/$G$17</f>
        <v>29615.979844961239</v>
      </c>
      <c r="J8" s="20">
        <f>F8/G17</f>
        <v>60440.77519379845</v>
      </c>
      <c r="K8"/>
      <c r="L8"/>
      <c r="M8"/>
      <c r="N8"/>
      <c r="O8"/>
      <c r="P8"/>
    </row>
    <row r="9" spans="1:16" ht="26.25" x14ac:dyDescent="0.25">
      <c r="A9" s="6" t="s">
        <v>22</v>
      </c>
      <c r="B9" s="23">
        <v>51</v>
      </c>
      <c r="C9" s="23">
        <v>49</v>
      </c>
      <c r="D9" s="17">
        <f t="shared" ref="D9:D15" si="0">F9*B9/100</f>
        <v>1200871.5</v>
      </c>
      <c r="E9" s="17">
        <f t="shared" ref="E9:E13" si="1">F9*C9/100</f>
        <v>1153778.5</v>
      </c>
      <c r="F9" s="17">
        <v>2354650</v>
      </c>
      <c r="G9" s="16" t="s">
        <v>20</v>
      </c>
      <c r="H9" s="17">
        <f t="shared" ref="H9:H15" si="2">D9/$G$17</f>
        <v>9309.0813953488378</v>
      </c>
      <c r="I9" s="17">
        <f t="shared" ref="I9:I16" si="3">E9/$G$17</f>
        <v>8944.0193798449618</v>
      </c>
      <c r="J9" s="20">
        <f>F9/G17</f>
        <v>18253.100775193798</v>
      </c>
      <c r="K9"/>
      <c r="L9"/>
      <c r="M9"/>
      <c r="N9"/>
      <c r="O9"/>
      <c r="P9"/>
    </row>
    <row r="10" spans="1:16" ht="26.25" x14ac:dyDescent="0.25">
      <c r="A10" s="6" t="s">
        <v>35</v>
      </c>
      <c r="B10" s="16">
        <v>100</v>
      </c>
      <c r="C10" s="16"/>
      <c r="D10" s="17">
        <f t="shared" si="0"/>
        <v>40800</v>
      </c>
      <c r="E10" s="17"/>
      <c r="F10" s="17">
        <v>40800</v>
      </c>
      <c r="G10" s="16" t="s">
        <v>20</v>
      </c>
      <c r="H10" s="17">
        <f t="shared" si="2"/>
        <v>316.27906976744185</v>
      </c>
      <c r="I10" s="17"/>
      <c r="J10" s="20">
        <f>F10/G17</f>
        <v>316.27906976744185</v>
      </c>
      <c r="K10"/>
      <c r="L10"/>
      <c r="M10"/>
      <c r="N10"/>
      <c r="O10"/>
      <c r="P10"/>
    </row>
    <row r="11" spans="1:16" ht="29.25" customHeight="1" x14ac:dyDescent="0.25">
      <c r="A11" s="6" t="s">
        <v>9</v>
      </c>
      <c r="B11" s="16">
        <v>100</v>
      </c>
      <c r="C11" s="16"/>
      <c r="D11" s="17">
        <v>5260</v>
      </c>
      <c r="E11" s="17"/>
      <c r="F11" s="17">
        <f>D11+E11</f>
        <v>5260</v>
      </c>
      <c r="G11" s="16" t="s">
        <v>20</v>
      </c>
      <c r="H11" s="17">
        <f t="shared" si="2"/>
        <v>40.775193798449614</v>
      </c>
      <c r="I11" s="17"/>
      <c r="J11" s="20">
        <f>F11/G17</f>
        <v>40.775193798449614</v>
      </c>
      <c r="K11"/>
      <c r="L11"/>
      <c r="M11"/>
      <c r="N11"/>
      <c r="O11"/>
      <c r="P11"/>
    </row>
    <row r="12" spans="1:16" ht="39" x14ac:dyDescent="0.25">
      <c r="A12" s="6" t="s">
        <v>10</v>
      </c>
      <c r="B12" s="16">
        <v>100</v>
      </c>
      <c r="C12" s="16"/>
      <c r="D12" s="17">
        <f t="shared" si="0"/>
        <v>961700</v>
      </c>
      <c r="E12" s="17"/>
      <c r="F12" s="17">
        <v>961700</v>
      </c>
      <c r="G12" s="16" t="s">
        <v>20</v>
      </c>
      <c r="H12" s="17">
        <f t="shared" si="2"/>
        <v>7455.0387596899227</v>
      </c>
      <c r="I12" s="17"/>
      <c r="J12" s="20">
        <f>F12/G17</f>
        <v>7455.0387596899227</v>
      </c>
      <c r="K12"/>
      <c r="L12"/>
      <c r="M12"/>
      <c r="N12"/>
      <c r="O12"/>
      <c r="P12"/>
    </row>
    <row r="13" spans="1:16" ht="39" x14ac:dyDescent="0.25">
      <c r="A13" s="6" t="s">
        <v>11</v>
      </c>
      <c r="B13" s="16"/>
      <c r="C13" s="16">
        <v>100</v>
      </c>
      <c r="D13" s="17"/>
      <c r="E13" s="17">
        <f t="shared" si="1"/>
        <v>701970</v>
      </c>
      <c r="F13" s="17">
        <v>701970</v>
      </c>
      <c r="G13" s="16" t="s">
        <v>20</v>
      </c>
      <c r="H13" s="17"/>
      <c r="I13" s="17">
        <f t="shared" si="3"/>
        <v>5441.6279069767443</v>
      </c>
      <c r="J13" s="20">
        <f>F13/G17</f>
        <v>5441.6279069767443</v>
      </c>
      <c r="K13"/>
      <c r="L13"/>
      <c r="M13"/>
      <c r="N13"/>
      <c r="O13"/>
      <c r="P13"/>
    </row>
    <row r="14" spans="1:16" ht="26.25" x14ac:dyDescent="0.25">
      <c r="A14" s="6" t="s">
        <v>12</v>
      </c>
      <c r="B14" s="16"/>
      <c r="C14" s="16">
        <v>100</v>
      </c>
      <c r="D14" s="17"/>
      <c r="E14" s="17">
        <v>266000</v>
      </c>
      <c r="F14" s="17">
        <f>D14+E14</f>
        <v>266000</v>
      </c>
      <c r="G14" s="16" t="s">
        <v>20</v>
      </c>
      <c r="H14" s="17"/>
      <c r="I14" s="17">
        <f t="shared" si="3"/>
        <v>2062.015503875969</v>
      </c>
      <c r="J14" s="20">
        <f>F14/G17</f>
        <v>2062.015503875969</v>
      </c>
      <c r="K14"/>
      <c r="L14"/>
      <c r="M14"/>
      <c r="N14"/>
      <c r="O14"/>
      <c r="P14"/>
    </row>
    <row r="15" spans="1:16" ht="28.5" customHeight="1" x14ac:dyDescent="0.25">
      <c r="A15" s="6" t="s">
        <v>13</v>
      </c>
      <c r="B15" s="16">
        <v>100</v>
      </c>
      <c r="C15" s="16"/>
      <c r="D15" s="17">
        <f t="shared" si="0"/>
        <v>1019141</v>
      </c>
      <c r="E15" s="17"/>
      <c r="F15" s="17">
        <v>1019141</v>
      </c>
      <c r="G15" s="16" t="s">
        <v>20</v>
      </c>
      <c r="H15" s="17">
        <f t="shared" si="2"/>
        <v>7900.3178294573645</v>
      </c>
      <c r="I15" s="17"/>
      <c r="J15" s="20">
        <f>F15/G17</f>
        <v>7900.3178294573645</v>
      </c>
      <c r="K15"/>
      <c r="L15"/>
      <c r="M15"/>
      <c r="N15"/>
      <c r="O15"/>
      <c r="P15"/>
    </row>
    <row r="16" spans="1:16" ht="31.5" customHeight="1" x14ac:dyDescent="0.25">
      <c r="A16" s="6" t="s">
        <v>14</v>
      </c>
      <c r="B16" s="16"/>
      <c r="C16" s="16">
        <v>100</v>
      </c>
      <c r="D16" s="17"/>
      <c r="E16" s="17">
        <v>16000</v>
      </c>
      <c r="F16" s="17">
        <f>D16+E16</f>
        <v>16000</v>
      </c>
      <c r="G16" s="16" t="s">
        <v>20</v>
      </c>
      <c r="H16" s="17"/>
      <c r="I16" s="17">
        <f t="shared" si="3"/>
        <v>124.03100775193798</v>
      </c>
      <c r="J16" s="20">
        <f>F16/G17</f>
        <v>124.03100775193798</v>
      </c>
      <c r="K16"/>
      <c r="L16"/>
      <c r="M16"/>
      <c r="N16"/>
      <c r="O16"/>
      <c r="P16"/>
    </row>
    <row r="17" spans="1:16" s="15" customFormat="1" x14ac:dyDescent="0.25">
      <c r="A17" s="13" t="s">
        <v>5</v>
      </c>
      <c r="B17" s="20">
        <f>D17/F17*100</f>
        <v>54.733038802022214</v>
      </c>
      <c r="C17" s="20">
        <f>E17/F17*100</f>
        <v>45.266961197977786</v>
      </c>
      <c r="D17" s="19">
        <f>SUM(D8:D16)</f>
        <v>7204171.0999999996</v>
      </c>
      <c r="E17" s="19">
        <f>SUM(E8:E16)</f>
        <v>5958209.9000000004</v>
      </c>
      <c r="F17" s="19">
        <f>SUM(F8:F16)</f>
        <v>13162381</v>
      </c>
      <c r="G17" s="18">
        <v>129</v>
      </c>
      <c r="H17" s="19">
        <f>SUM(H8:H16)</f>
        <v>55846.28759689923</v>
      </c>
      <c r="I17" s="19">
        <f>SUM(I8:I16)</f>
        <v>46187.673643410861</v>
      </c>
      <c r="J17" s="19">
        <f>SUM(J8:J16)</f>
        <v>102033.96124031006</v>
      </c>
      <c r="K17" s="14"/>
      <c r="L17" s="14"/>
      <c r="M17" s="14"/>
      <c r="N17" s="14"/>
      <c r="O17" s="14"/>
      <c r="P17" s="14"/>
    </row>
    <row r="18" spans="1:16" x14ac:dyDescent="0.25">
      <c r="A18" s="12"/>
      <c r="B18" s="2"/>
      <c r="C18" s="2"/>
      <c r="D18" s="2"/>
      <c r="E18" s="2"/>
      <c r="F18" s="2"/>
      <c r="G18" s="2"/>
      <c r="H18" s="3"/>
      <c r="I18" s="2"/>
      <c r="J18" s="2"/>
    </row>
    <row r="19" spans="1:16" x14ac:dyDescent="0.25">
      <c r="A19"/>
      <c r="B19" s="2"/>
      <c r="C19" s="2"/>
      <c r="D19" s="2"/>
      <c r="E19" s="3"/>
      <c r="F19" s="2"/>
      <c r="G19" s="2"/>
      <c r="H19" s="3"/>
      <c r="I19" s="2"/>
      <c r="J19" s="2"/>
      <c r="K19"/>
      <c r="L19"/>
      <c r="M19"/>
      <c r="N19"/>
      <c r="O19"/>
      <c r="P19"/>
    </row>
    <row r="20" spans="1:16" x14ac:dyDescent="0.25">
      <c r="A20"/>
      <c r="B20" s="2"/>
      <c r="C20" s="2"/>
      <c r="D20" s="2"/>
      <c r="E20" s="2"/>
      <c r="F20" s="2"/>
      <c r="G20" s="2"/>
      <c r="H20" s="3"/>
      <c r="I20" s="2"/>
      <c r="J20" s="2"/>
      <c r="K20"/>
      <c r="L20"/>
      <c r="M20"/>
      <c r="N20"/>
      <c r="O20"/>
      <c r="P20"/>
    </row>
    <row r="21" spans="1:16" x14ac:dyDescent="0.25">
      <c r="A21"/>
      <c r="B21" s="2"/>
      <c r="C21" s="2"/>
      <c r="D21" s="3"/>
      <c r="E21" s="3"/>
      <c r="F21" s="3"/>
      <c r="G21" s="2"/>
      <c r="H21" s="3"/>
      <c r="I21" s="2"/>
      <c r="J21" s="2"/>
      <c r="K21"/>
      <c r="L21"/>
      <c r="M21"/>
      <c r="N21"/>
      <c r="O21"/>
      <c r="P21"/>
    </row>
  </sheetData>
  <mergeCells count="9">
    <mergeCell ref="G1:J3"/>
    <mergeCell ref="C4:I4"/>
    <mergeCell ref="A5:J5"/>
    <mergeCell ref="A6:A7"/>
    <mergeCell ref="B6:C6"/>
    <mergeCell ref="D6:E6"/>
    <mergeCell ref="F6:F7"/>
    <mergeCell ref="G6:G7"/>
    <mergeCell ref="H6:J6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G12" sqref="G12"/>
    </sheetView>
  </sheetViews>
  <sheetFormatPr defaultRowHeight="15.75" x14ac:dyDescent="0.25"/>
  <cols>
    <col min="1" max="1" width="18.140625" style="1" customWidth="1"/>
    <col min="2" max="2" width="13.5703125" style="1" customWidth="1"/>
    <col min="3" max="3" width="12.28515625" style="1" customWidth="1"/>
    <col min="4" max="4" width="13.5703125" style="1" customWidth="1"/>
    <col min="5" max="5" width="13.85546875" style="1" customWidth="1"/>
    <col min="6" max="6" width="14.7109375" style="1" customWidth="1"/>
    <col min="7" max="7" width="10.28515625" style="1" customWidth="1"/>
    <col min="8" max="8" width="12" style="4" customWidth="1"/>
    <col min="9" max="9" width="10.85546875" style="1" customWidth="1"/>
    <col min="10" max="10" width="10.5703125" style="1" customWidth="1"/>
    <col min="11" max="15" width="9.140625" style="1"/>
  </cols>
  <sheetData>
    <row r="1" spans="1:15" x14ac:dyDescent="0.25">
      <c r="G1" s="27" t="s">
        <v>61</v>
      </c>
      <c r="H1" s="28"/>
      <c r="I1" s="28"/>
      <c r="J1" s="28"/>
      <c r="K1"/>
      <c r="L1"/>
      <c r="M1"/>
      <c r="N1"/>
      <c r="O1"/>
    </row>
    <row r="2" spans="1:15" x14ac:dyDescent="0.25">
      <c r="G2" s="28"/>
      <c r="H2" s="28"/>
      <c r="I2" s="28"/>
      <c r="J2" s="28"/>
      <c r="K2"/>
      <c r="L2"/>
      <c r="M2"/>
      <c r="N2"/>
      <c r="O2"/>
    </row>
    <row r="3" spans="1:15" x14ac:dyDescent="0.25">
      <c r="G3" s="28"/>
      <c r="H3" s="28"/>
      <c r="I3" s="28"/>
      <c r="J3" s="28"/>
      <c r="K3"/>
      <c r="L3"/>
      <c r="M3"/>
      <c r="N3"/>
      <c r="O3"/>
    </row>
    <row r="4" spans="1:15" ht="18.75" x14ac:dyDescent="0.3">
      <c r="A4" s="24">
        <v>41272</v>
      </c>
      <c r="C4" s="42" t="s">
        <v>33</v>
      </c>
      <c r="D4" s="43"/>
      <c r="E4" s="43"/>
      <c r="F4" s="43"/>
      <c r="G4" s="43"/>
      <c r="H4" s="43"/>
      <c r="I4" s="43"/>
      <c r="J4" s="5"/>
      <c r="K4"/>
      <c r="L4"/>
      <c r="M4"/>
      <c r="N4"/>
      <c r="O4"/>
    </row>
    <row r="5" spans="1:15" ht="15.75" customHeight="1" x14ac:dyDescent="0.25">
      <c r="A5" s="29" t="s">
        <v>32</v>
      </c>
      <c r="B5" s="30"/>
      <c r="C5" s="30"/>
      <c r="D5" s="30"/>
      <c r="E5" s="30"/>
      <c r="F5" s="30"/>
      <c r="G5" s="30"/>
      <c r="H5" s="30"/>
      <c r="I5" s="30"/>
      <c r="J5" s="30"/>
      <c r="K5"/>
      <c r="L5"/>
      <c r="M5"/>
      <c r="N5"/>
      <c r="O5"/>
    </row>
    <row r="6" spans="1:15" ht="26.25" customHeight="1" x14ac:dyDescent="0.25">
      <c r="A6" s="33" t="s">
        <v>7</v>
      </c>
      <c r="B6" s="34" t="s">
        <v>1</v>
      </c>
      <c r="C6" s="35"/>
      <c r="D6" s="34" t="s">
        <v>2</v>
      </c>
      <c r="E6" s="35"/>
      <c r="F6" s="36" t="s">
        <v>18</v>
      </c>
      <c r="G6" s="33" t="s">
        <v>3</v>
      </c>
      <c r="H6" s="39" t="s">
        <v>19</v>
      </c>
      <c r="I6" s="40"/>
      <c r="J6" s="41"/>
      <c r="K6"/>
      <c r="L6"/>
      <c r="M6"/>
      <c r="N6"/>
      <c r="O6"/>
    </row>
    <row r="7" spans="1:15" ht="75" customHeight="1" x14ac:dyDescent="0.25">
      <c r="A7" s="33"/>
      <c r="B7" s="7" t="s">
        <v>16</v>
      </c>
      <c r="C7" s="7" t="s">
        <v>23</v>
      </c>
      <c r="D7" s="7" t="s">
        <v>17</v>
      </c>
      <c r="E7" s="7" t="s">
        <v>24</v>
      </c>
      <c r="F7" s="37"/>
      <c r="G7" s="38"/>
      <c r="H7" s="9" t="s">
        <v>4</v>
      </c>
      <c r="I7" s="10" t="s">
        <v>6</v>
      </c>
      <c r="J7" s="11" t="s">
        <v>5</v>
      </c>
      <c r="K7"/>
      <c r="L7"/>
      <c r="M7"/>
      <c r="N7"/>
      <c r="O7"/>
    </row>
    <row r="8" spans="1:15" ht="27.75" customHeight="1" x14ac:dyDescent="0.25">
      <c r="A8" s="6" t="s">
        <v>21</v>
      </c>
      <c r="B8" s="23">
        <v>75</v>
      </c>
      <c r="C8" s="23">
        <v>25</v>
      </c>
      <c r="D8" s="17">
        <f>F8*B8/100</f>
        <v>775541.25</v>
      </c>
      <c r="E8" s="17">
        <f>F8*C8/100</f>
        <v>258513.75</v>
      </c>
      <c r="F8" s="25">
        <v>1034055</v>
      </c>
      <c r="G8" s="16" t="s">
        <v>20</v>
      </c>
      <c r="H8" s="17">
        <f>D8/$G$17</f>
        <v>55395.803571428572</v>
      </c>
      <c r="I8" s="17">
        <f>E8/$G$17</f>
        <v>18465.267857142859</v>
      </c>
      <c r="J8" s="20">
        <f>F8/G17</f>
        <v>73861.071428571435</v>
      </c>
      <c r="K8"/>
      <c r="L8"/>
      <c r="M8"/>
      <c r="N8"/>
      <c r="O8"/>
    </row>
    <row r="9" spans="1:15" ht="26.25" x14ac:dyDescent="0.25">
      <c r="A9" s="6" t="s">
        <v>22</v>
      </c>
      <c r="B9" s="23">
        <v>75</v>
      </c>
      <c r="C9" s="23">
        <v>25</v>
      </c>
      <c r="D9" s="17">
        <f t="shared" ref="D9:D15" si="0">F9*B9/100</f>
        <v>234232.5</v>
      </c>
      <c r="E9" s="17">
        <v>78077</v>
      </c>
      <c r="F9" s="25">
        <v>312310</v>
      </c>
      <c r="G9" s="16" t="s">
        <v>20</v>
      </c>
      <c r="H9" s="17">
        <f t="shared" ref="H9:H15" si="1">D9/$G$17</f>
        <v>16730.892857142859</v>
      </c>
      <c r="I9" s="17">
        <f t="shared" ref="I9:I16" si="2">E9/$G$17</f>
        <v>5576.9285714285716</v>
      </c>
      <c r="J9" s="20">
        <f>F9/G17</f>
        <v>22307.857142857141</v>
      </c>
      <c r="K9"/>
      <c r="L9"/>
      <c r="M9"/>
      <c r="N9"/>
      <c r="O9"/>
    </row>
    <row r="10" spans="1:15" ht="26.25" x14ac:dyDescent="0.25">
      <c r="A10" s="6" t="s">
        <v>35</v>
      </c>
      <c r="B10" s="16">
        <v>100</v>
      </c>
      <c r="C10" s="16"/>
      <c r="D10" s="17">
        <f t="shared" si="0"/>
        <v>17800</v>
      </c>
      <c r="E10" s="17"/>
      <c r="F10" s="25">
        <v>17800</v>
      </c>
      <c r="G10" s="16" t="s">
        <v>20</v>
      </c>
      <c r="H10" s="17">
        <f t="shared" si="1"/>
        <v>1271.4285714285713</v>
      </c>
      <c r="I10" s="17"/>
      <c r="J10" s="20">
        <f>F10/G17</f>
        <v>1271.4285714285713</v>
      </c>
      <c r="K10"/>
      <c r="L10"/>
      <c r="M10"/>
      <c r="N10"/>
      <c r="O10"/>
    </row>
    <row r="11" spans="1:15" ht="29.25" customHeight="1" x14ac:dyDescent="0.25">
      <c r="A11" s="6" t="s">
        <v>9</v>
      </c>
      <c r="B11" s="16">
        <v>100</v>
      </c>
      <c r="C11" s="16"/>
      <c r="D11" s="17">
        <v>2780</v>
      </c>
      <c r="E11" s="17"/>
      <c r="F11" s="25">
        <f>D11</f>
        <v>2780</v>
      </c>
      <c r="G11" s="16" t="s">
        <v>20</v>
      </c>
      <c r="H11" s="17">
        <f t="shared" si="1"/>
        <v>198.57142857142858</v>
      </c>
      <c r="I11" s="17"/>
      <c r="J11" s="20">
        <f>F11/G17</f>
        <v>198.57142857142858</v>
      </c>
      <c r="K11"/>
      <c r="L11"/>
      <c r="M11"/>
      <c r="N11"/>
      <c r="O11"/>
    </row>
    <row r="12" spans="1:15" ht="39" x14ac:dyDescent="0.25">
      <c r="A12" s="6" t="s">
        <v>10</v>
      </c>
      <c r="B12" s="16">
        <v>100</v>
      </c>
      <c r="C12" s="16"/>
      <c r="D12" s="17">
        <f t="shared" si="0"/>
        <v>266110</v>
      </c>
      <c r="E12" s="17"/>
      <c r="F12" s="25">
        <v>266110</v>
      </c>
      <c r="G12" s="16" t="s">
        <v>20</v>
      </c>
      <c r="H12" s="17">
        <f t="shared" si="1"/>
        <v>19007.857142857141</v>
      </c>
      <c r="I12" s="17"/>
      <c r="J12" s="20">
        <f>F12/G17</f>
        <v>19007.857142857141</v>
      </c>
      <c r="K12"/>
      <c r="L12"/>
      <c r="M12"/>
      <c r="N12"/>
      <c r="O12"/>
    </row>
    <row r="13" spans="1:15" ht="39" x14ac:dyDescent="0.25">
      <c r="A13" s="6" t="s">
        <v>11</v>
      </c>
      <c r="B13" s="16"/>
      <c r="C13" s="16">
        <v>100</v>
      </c>
      <c r="D13" s="17"/>
      <c r="E13" s="17">
        <f t="shared" ref="E9:E13" si="3">F13*C13/100</f>
        <v>348343</v>
      </c>
      <c r="F13" s="25">
        <v>348343</v>
      </c>
      <c r="G13" s="16" t="s">
        <v>20</v>
      </c>
      <c r="H13" s="17"/>
      <c r="I13" s="17">
        <f t="shared" si="2"/>
        <v>24881.642857142859</v>
      </c>
      <c r="J13" s="20">
        <f>F13/G17</f>
        <v>24881.642857142859</v>
      </c>
      <c r="K13"/>
      <c r="L13"/>
      <c r="M13"/>
      <c r="N13"/>
      <c r="O13"/>
    </row>
    <row r="14" spans="1:15" ht="26.25" x14ac:dyDescent="0.25">
      <c r="A14" s="6" t="s">
        <v>12</v>
      </c>
      <c r="B14" s="16"/>
      <c r="C14" s="16">
        <v>100</v>
      </c>
      <c r="D14" s="17"/>
      <c r="E14" s="17">
        <v>40000</v>
      </c>
      <c r="F14" s="25">
        <f>E14</f>
        <v>40000</v>
      </c>
      <c r="G14" s="16" t="s">
        <v>20</v>
      </c>
      <c r="H14" s="17"/>
      <c r="I14" s="17">
        <f t="shared" si="2"/>
        <v>2857.1428571428573</v>
      </c>
      <c r="J14" s="20">
        <f>F14/G17</f>
        <v>2857.1428571428573</v>
      </c>
      <c r="K14"/>
      <c r="L14"/>
      <c r="M14"/>
      <c r="N14"/>
      <c r="O14"/>
    </row>
    <row r="15" spans="1:15" ht="28.5" customHeight="1" x14ac:dyDescent="0.25">
      <c r="A15" s="6" t="s">
        <v>13</v>
      </c>
      <c r="B15" s="16">
        <v>100</v>
      </c>
      <c r="C15" s="16"/>
      <c r="D15" s="17">
        <f t="shared" si="0"/>
        <v>158571</v>
      </c>
      <c r="E15" s="17"/>
      <c r="F15" s="25">
        <v>158571</v>
      </c>
      <c r="G15" s="16" t="s">
        <v>20</v>
      </c>
      <c r="H15" s="17">
        <f t="shared" si="1"/>
        <v>11326.5</v>
      </c>
      <c r="I15" s="17"/>
      <c r="J15" s="20">
        <f>F15/G17</f>
        <v>11326.5</v>
      </c>
      <c r="K15"/>
      <c r="L15"/>
      <c r="M15"/>
      <c r="N15"/>
      <c r="O15"/>
    </row>
    <row r="16" spans="1:15" ht="31.5" customHeight="1" x14ac:dyDescent="0.25">
      <c r="A16" s="6" t="s">
        <v>14</v>
      </c>
      <c r="B16" s="16"/>
      <c r="C16" s="16">
        <v>100</v>
      </c>
      <c r="D16" s="17"/>
      <c r="E16" s="17">
        <v>84504</v>
      </c>
      <c r="F16" s="25">
        <f>E16</f>
        <v>84504</v>
      </c>
      <c r="G16" s="16" t="s">
        <v>20</v>
      </c>
      <c r="H16" s="17"/>
      <c r="I16" s="17">
        <f t="shared" si="2"/>
        <v>6036</v>
      </c>
      <c r="J16" s="20">
        <f>F16/G17</f>
        <v>6036</v>
      </c>
      <c r="K16"/>
      <c r="L16"/>
      <c r="M16"/>
      <c r="N16"/>
      <c r="O16"/>
    </row>
    <row r="17" spans="1:15" s="15" customFormat="1" x14ac:dyDescent="0.25">
      <c r="A17" s="13" t="s">
        <v>5</v>
      </c>
      <c r="B17" s="20">
        <f>D17/F17*100</f>
        <v>64.254895068300655</v>
      </c>
      <c r="C17" s="20">
        <f>E17/F17*100</f>
        <v>35.74508285150673</v>
      </c>
      <c r="D17" s="19">
        <f>SUM(D8:D16)</f>
        <v>1455034.75</v>
      </c>
      <c r="E17" s="19">
        <f>SUM(E8:E16)</f>
        <v>809437.75</v>
      </c>
      <c r="F17" s="19">
        <f>SUM(F8:F16)</f>
        <v>2264473</v>
      </c>
      <c r="G17" s="18">
        <v>14</v>
      </c>
      <c r="H17" s="19">
        <f>SUM(H8:H16)</f>
        <v>103931.05357142858</v>
      </c>
      <c r="I17" s="19">
        <f>SUM(I8:I16)</f>
        <v>57816.982142857145</v>
      </c>
      <c r="J17" s="19">
        <f>SUM(J8:J16)</f>
        <v>161748.07142857145</v>
      </c>
      <c r="K17" s="14"/>
      <c r="L17" s="14"/>
      <c r="M17" s="14"/>
      <c r="N17" s="14"/>
      <c r="O17" s="14"/>
    </row>
    <row r="18" spans="1:15" x14ac:dyDescent="0.25">
      <c r="A18" s="12"/>
      <c r="B18" s="2"/>
      <c r="C18" s="2"/>
      <c r="D18" s="2"/>
      <c r="E18" s="2"/>
      <c r="F18" s="2"/>
      <c r="G18" s="2"/>
      <c r="H18" s="3"/>
      <c r="I18" s="2"/>
      <c r="J18" s="2"/>
    </row>
    <row r="19" spans="1:15" x14ac:dyDescent="0.25">
      <c r="A19"/>
      <c r="B19" s="2"/>
      <c r="C19" s="2"/>
      <c r="D19" s="2"/>
      <c r="E19" s="2"/>
      <c r="F19" s="2"/>
      <c r="G19" s="2"/>
      <c r="H19" s="3"/>
      <c r="I19" s="2"/>
      <c r="J19" s="2"/>
      <c r="K19"/>
      <c r="L19"/>
      <c r="M19"/>
      <c r="N19"/>
      <c r="O19"/>
    </row>
    <row r="20" spans="1:15" x14ac:dyDescent="0.25">
      <c r="A20"/>
      <c r="B20" s="2"/>
      <c r="C20" s="2"/>
      <c r="D20" s="2"/>
      <c r="E20" s="3"/>
      <c r="F20" s="2"/>
      <c r="G20" s="2"/>
      <c r="H20" s="3"/>
      <c r="I20" s="2"/>
      <c r="J20" s="2"/>
      <c r="K20"/>
      <c r="L20"/>
      <c r="M20"/>
      <c r="N20"/>
      <c r="O20"/>
    </row>
    <row r="21" spans="1:15" x14ac:dyDescent="0.25">
      <c r="A21"/>
      <c r="B21" s="2"/>
      <c r="C21" s="2"/>
      <c r="D21" s="3"/>
      <c r="E21" s="3"/>
      <c r="F21" s="3"/>
      <c r="G21" s="2"/>
      <c r="H21" s="3"/>
      <c r="I21" s="2"/>
      <c r="J21" s="2"/>
      <c r="K21"/>
      <c r="L21"/>
      <c r="M21"/>
      <c r="N21"/>
      <c r="O21"/>
    </row>
  </sheetData>
  <mergeCells count="9">
    <mergeCell ref="G1:J3"/>
    <mergeCell ref="C4:I4"/>
    <mergeCell ref="A5:J5"/>
    <mergeCell ref="A6:A7"/>
    <mergeCell ref="B6:C6"/>
    <mergeCell ref="D6:E6"/>
    <mergeCell ref="F6:F7"/>
    <mergeCell ref="G6:G7"/>
    <mergeCell ref="H6:J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высок</vt:lpstr>
      <vt:lpstr>варег</vt:lpstr>
      <vt:lpstr>благ</vt:lpstr>
      <vt:lpstr>новос</vt:lpstr>
      <vt:lpstr>мигл</vt:lpstr>
      <vt:lpstr>бакун</vt:lpstr>
      <vt:lpstr>дунил</vt:lpstr>
      <vt:lpstr>бер</vt:lpstr>
      <vt:lpstr>дунил дс</vt:lpstr>
      <vt:lpstr>варег дс</vt:lpstr>
      <vt:lpstr>байк дс</vt:lpstr>
      <vt:lpstr>новос дс</vt:lpstr>
      <vt:lpstr>иван</vt:lpstr>
      <vt:lpstr>цдт</vt:lpstr>
      <vt:lpstr>гари</vt:lpstr>
      <vt:lpstr>чудин</vt:lpstr>
      <vt:lpstr>гостил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2013-02-08T07:28:29Z</cp:lastPrinted>
  <dcterms:created xsi:type="dcterms:W3CDTF">2012-01-31T07:06:29Z</dcterms:created>
  <dcterms:modified xsi:type="dcterms:W3CDTF">2013-02-08T09:16:21Z</dcterms:modified>
</cp:coreProperties>
</file>